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해기사면허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1" i="1" l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D37" i="1"/>
  <c r="C37" i="1"/>
  <c r="B37" i="1"/>
  <c r="D36" i="1"/>
  <c r="C36" i="1"/>
  <c r="B36" i="1"/>
  <c r="P35" i="1"/>
  <c r="B35" i="1"/>
  <c r="P34" i="1"/>
  <c r="B34" i="1"/>
  <c r="P33" i="1"/>
  <c r="B33" i="1"/>
  <c r="P32" i="1"/>
  <c r="B32" i="1"/>
  <c r="P31" i="1"/>
  <c r="B31" i="1"/>
  <c r="P30" i="1"/>
  <c r="B30" i="1"/>
  <c r="P29" i="1"/>
  <c r="P28" i="1"/>
  <c r="P27" i="1"/>
  <c r="H27" i="1"/>
  <c r="G27" i="1"/>
  <c r="F27" i="1"/>
  <c r="E27" i="1"/>
  <c r="P26" i="1"/>
  <c r="P25" i="1"/>
  <c r="H25" i="1"/>
  <c r="G25" i="1"/>
  <c r="F25" i="1"/>
  <c r="E25" i="1"/>
  <c r="P24" i="1"/>
  <c r="D24" i="1"/>
  <c r="C24" i="1"/>
  <c r="P23" i="1"/>
  <c r="H23" i="1"/>
  <c r="H22" i="1" s="1"/>
  <c r="H21" i="1" s="1"/>
  <c r="H20" i="1" s="1"/>
  <c r="H19" i="1" s="1"/>
  <c r="D19" i="1" s="1"/>
  <c r="G23" i="1"/>
  <c r="G22" i="1" s="1"/>
  <c r="F23" i="1"/>
  <c r="D23" i="1" s="1"/>
  <c r="E23" i="1"/>
  <c r="P22" i="1"/>
  <c r="F22" i="1"/>
  <c r="E22" i="1"/>
  <c r="P21" i="1"/>
  <c r="E21" i="1"/>
  <c r="P20" i="1"/>
  <c r="P19" i="1"/>
  <c r="F19" i="1"/>
  <c r="E19" i="1"/>
  <c r="A19" i="1"/>
  <c r="A18" i="1" s="1"/>
  <c r="A17" i="1" s="1"/>
  <c r="A16" i="1" s="1"/>
  <c r="A15" i="1" s="1"/>
  <c r="A14" i="1" s="1"/>
  <c r="A13" i="1" s="1"/>
  <c r="A12" i="1" s="1"/>
  <c r="A11" i="1" s="1"/>
  <c r="A10" i="1" s="1"/>
  <c r="A9" i="1" s="1"/>
  <c r="A8" i="1" s="1"/>
  <c r="A7" i="1" s="1"/>
  <c r="A6" i="1" s="1"/>
  <c r="P18" i="1"/>
  <c r="D18" i="1"/>
  <c r="B18" i="1" s="1"/>
  <c r="C18" i="1"/>
  <c r="P17" i="1"/>
  <c r="D17" i="1"/>
  <c r="C17" i="1"/>
  <c r="P16" i="1"/>
  <c r="D16" i="1"/>
  <c r="C16" i="1"/>
  <c r="B16" i="1" s="1"/>
  <c r="P15" i="1"/>
  <c r="D15" i="1"/>
  <c r="B15" i="1" s="1"/>
  <c r="C15" i="1"/>
  <c r="P14" i="1"/>
  <c r="D14" i="1"/>
  <c r="C14" i="1"/>
  <c r="B14" i="1" s="1"/>
  <c r="P13" i="1"/>
  <c r="D13" i="1"/>
  <c r="C13" i="1"/>
  <c r="B13" i="1" s="1"/>
  <c r="P12" i="1"/>
  <c r="D12" i="1"/>
  <c r="C12" i="1"/>
  <c r="P11" i="1"/>
  <c r="D11" i="1"/>
  <c r="C11" i="1"/>
  <c r="B11" i="1" s="1"/>
  <c r="P10" i="1"/>
  <c r="D10" i="1"/>
  <c r="C10" i="1"/>
  <c r="B10" i="1"/>
  <c r="P9" i="1"/>
  <c r="D9" i="1"/>
  <c r="C9" i="1"/>
  <c r="P8" i="1"/>
  <c r="P7" i="1"/>
  <c r="D22" i="1" l="1"/>
  <c r="B9" i="1"/>
  <c r="B12" i="1"/>
  <c r="B17" i="1"/>
  <c r="G21" i="1"/>
  <c r="G20" i="1" s="1"/>
  <c r="C22" i="1"/>
  <c r="C21" i="1"/>
  <c r="C23" i="1"/>
  <c r="F21" i="1"/>
  <c r="D21" i="1" s="1"/>
  <c r="D20" i="1"/>
  <c r="G19" i="1" l="1"/>
  <c r="C19" i="1" s="1"/>
  <c r="B19" i="1" s="1"/>
  <c r="C20" i="1"/>
</calcChain>
</file>

<file path=xl/sharedStrings.xml><?xml version="1.0" encoding="utf-8"?>
<sst xmlns="http://schemas.openxmlformats.org/spreadsheetml/2006/main" count="50" uniqueCount="44">
  <si>
    <t>L186-203 해기사면허자, 1911-1940, 1943-1944, 1950-1963, 1958-2013</t>
    <phoneticPr fontId="2" type="noConversion"/>
  </si>
  <si>
    <t>합계(해기면장)</t>
    <phoneticPr fontId="2" type="noConversion"/>
  </si>
  <si>
    <t>조선선박직원령해기면장</t>
    <phoneticPr fontId="2" type="noConversion"/>
  </si>
  <si>
    <t>일본해기면장</t>
    <phoneticPr fontId="2" type="noConversion"/>
  </si>
  <si>
    <t>항해사</t>
    <phoneticPr fontId="2" type="noConversion"/>
  </si>
  <si>
    <t>어선</t>
    <phoneticPr fontId="2" type="noConversion"/>
  </si>
  <si>
    <t>기관사</t>
    <phoneticPr fontId="2" type="noConversion"/>
  </si>
  <si>
    <t>운 항 사(내연)</t>
  </si>
  <si>
    <t>통신사</t>
    <phoneticPr fontId="2" type="noConversion"/>
  </si>
  <si>
    <t>소형선박조정사(항해사)</t>
    <phoneticPr fontId="2" type="noConversion"/>
  </si>
  <si>
    <t>도선사</t>
    <phoneticPr fontId="2" type="noConversion"/>
  </si>
  <si>
    <t>선원</t>
    <phoneticPr fontId="2" type="noConversion"/>
  </si>
  <si>
    <t>소계</t>
    <phoneticPr fontId="2" type="noConversion"/>
  </si>
  <si>
    <t>일본인</t>
    <phoneticPr fontId="2" type="noConversion"/>
  </si>
  <si>
    <t>조선인</t>
    <phoneticPr fontId="2" type="noConversion"/>
  </si>
  <si>
    <t>소계</t>
    <phoneticPr fontId="2" type="noConversion"/>
  </si>
  <si>
    <t xml:space="preserve">외국인 </t>
    <phoneticPr fontId="2" type="noConversion"/>
  </si>
  <si>
    <t>L186</t>
    <phoneticPr fontId="2" type="noConversion"/>
  </si>
  <si>
    <t>L187</t>
    <phoneticPr fontId="2" type="noConversion"/>
  </si>
  <si>
    <t>L188</t>
    <phoneticPr fontId="2" type="noConversion"/>
  </si>
  <si>
    <t>L189</t>
    <phoneticPr fontId="2" type="noConversion"/>
  </si>
  <si>
    <t>L190</t>
    <phoneticPr fontId="2" type="noConversion"/>
  </si>
  <si>
    <t>L191</t>
    <phoneticPr fontId="2" type="noConversion"/>
  </si>
  <si>
    <t>L192</t>
    <phoneticPr fontId="2" type="noConversion"/>
  </si>
  <si>
    <t>L193</t>
  </si>
  <si>
    <t>L194</t>
  </si>
  <si>
    <t>L195</t>
  </si>
  <si>
    <t>L196</t>
  </si>
  <si>
    <t>L197</t>
  </si>
  <si>
    <t>L198</t>
    <phoneticPr fontId="2" type="noConversion"/>
  </si>
  <si>
    <t>L199</t>
    <phoneticPr fontId="2" type="noConversion"/>
  </si>
  <si>
    <t>L200</t>
    <phoneticPr fontId="2" type="noConversion"/>
  </si>
  <si>
    <t>L201</t>
    <phoneticPr fontId="2" type="noConversion"/>
  </si>
  <si>
    <t>L202</t>
    <phoneticPr fontId="2" type="noConversion"/>
  </si>
  <si>
    <t>L203</t>
    <phoneticPr fontId="2" type="noConversion"/>
  </si>
  <si>
    <t>남북한, 명</t>
    <phoneticPr fontId="2" type="noConversion"/>
  </si>
  <si>
    <t>1943.8.31</t>
    <phoneticPr fontId="2" type="noConversion"/>
  </si>
  <si>
    <t>1944.8.31</t>
    <phoneticPr fontId="2" type="noConversion"/>
  </si>
  <si>
    <t>남한, 명</t>
    <phoneticPr fontId="2" type="noConversion"/>
  </si>
  <si>
    <t>주:  1) 1996년 이후부터는 도선사가 총합계에서 제외된다.</t>
    <phoneticPr fontId="2" type="noConversion"/>
  </si>
  <si>
    <t xml:space="preserve">      2) 1989년부터 소형선박조정사는 소형선박항해사로 바뀐다.</t>
    <phoneticPr fontId="2" type="noConversion"/>
  </si>
  <si>
    <t xml:space="preserve">      3) 1958-1963년에는 두 가지 통계가 존재하여 이를 중복 게재한다.</t>
    <phoneticPr fontId="2" type="noConversion"/>
  </si>
  <si>
    <t>자료:  朝鮮総督府逓信局,  『朝鮮総督府逓信年報』, 各年度版；同, 『朝鮮総督府逓信統計要覧』, 各年度版；同, 『朝鮮の逓信事業』, 各年度版；朝鮮総督府交通局, 『朝鮮交通状況』(1944)；朝鮮総督府編, 『統計年報』, 各年度版；</t>
    <phoneticPr fontId="2" type="noConversion"/>
  </si>
  <si>
    <t>교통부, 『교통연보』, 각년도판；동, 『교통통계연보』, 각년도판；동, 『한국교통연감』(1960)；해양수산부, 『해운수산통계연보』, 각년도판；한국해양수산개발원, 『해운통계요람』, 각년도판.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</si>
</sst>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4" fillId="0" borderId="0" xfId="1" applyFont="1" applyFill="1" applyBorder="1" applyAlignment="1">
      <alignment horizontal="right" vertical="center"/>
    </xf>
    <xf numFmtId="176" fontId="4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T113"/>
  <sheetViews>
    <sheetView tabSelected="1" workbookViewId="0">
      <pane xSplit="1" ySplit="3" topLeftCell="B4" activePane="bottomRight" state="frozen"/>
      <selection pane="topRight" activeCell="B1" sqref="B1"/>
      <selection pane="bottomLeft" activeCell="A5" sqref="A5"/>
      <selection pane="bottomRight"/>
    </sheetView>
  </sheetViews>
  <sheetFormatPr defaultColWidth="8.8984375" defaultRowHeight="15.6" x14ac:dyDescent="0.25"/>
  <cols>
    <col min="1" max="1" width="9" style="3" bestFit="1" customWidth="1"/>
    <col min="2" max="5" width="9" style="2" bestFit="1" customWidth="1"/>
    <col min="6" max="6" width="10.69921875" style="2" customWidth="1"/>
    <col min="7" max="8" width="9" style="2" bestFit="1" customWidth="1"/>
    <col min="9" max="9" width="7.3984375" style="2" bestFit="1" customWidth="1"/>
    <col min="10" max="10" width="7.19921875" style="2" customWidth="1"/>
    <col min="11" max="11" width="6.69921875" style="2" customWidth="1"/>
    <col min="12" max="12" width="10.796875" style="2" bestFit="1" customWidth="1"/>
    <col min="13" max="13" width="6.8984375" style="2" bestFit="1" customWidth="1"/>
    <col min="14" max="14" width="18.796875" style="2" customWidth="1"/>
    <col min="15" max="15" width="5.796875" style="2" bestFit="1" customWidth="1"/>
    <col min="16" max="19" width="9" style="2" bestFit="1" customWidth="1"/>
    <col min="20" max="20" width="8.8984375" style="20"/>
    <col min="21" max="16384" width="8.8984375" style="2"/>
  </cols>
  <sheetData>
    <row r="1" spans="1:20" x14ac:dyDescent="0.25">
      <c r="B1" s="4" t="s">
        <v>0</v>
      </c>
      <c r="C1" s="4"/>
      <c r="D1" s="4"/>
      <c r="E1" s="4"/>
      <c r="F1" s="4"/>
      <c r="G1" s="4"/>
      <c r="H1" s="4"/>
      <c r="T1" s="2"/>
    </row>
    <row r="2" spans="1:20" ht="13.5" customHeight="1" x14ac:dyDescent="0.25">
      <c r="A2" s="5"/>
      <c r="B2" s="6" t="s">
        <v>1</v>
      </c>
      <c r="C2" s="6"/>
      <c r="D2" s="6"/>
      <c r="E2" s="6" t="s">
        <v>2</v>
      </c>
      <c r="F2" s="6"/>
      <c r="G2" s="6" t="s">
        <v>3</v>
      </c>
      <c r="H2" s="6"/>
      <c r="I2" s="5" t="s">
        <v>4</v>
      </c>
      <c r="J2" s="5" t="s">
        <v>5</v>
      </c>
      <c r="K2" s="5" t="s">
        <v>6</v>
      </c>
      <c r="L2" s="5" t="s">
        <v>7</v>
      </c>
      <c r="M2" s="5" t="s">
        <v>8</v>
      </c>
      <c r="N2" s="5" t="s">
        <v>9</v>
      </c>
      <c r="O2" s="5" t="s">
        <v>10</v>
      </c>
      <c r="P2" s="6" t="s">
        <v>11</v>
      </c>
      <c r="Q2" s="6"/>
      <c r="R2" s="6"/>
      <c r="S2" s="6"/>
      <c r="T2" s="2"/>
    </row>
    <row r="3" spans="1:20" s="9" customFormat="1" x14ac:dyDescent="0.25">
      <c r="A3" s="7"/>
      <c r="B3" s="8" t="s">
        <v>12</v>
      </c>
      <c r="C3" s="8" t="s">
        <v>13</v>
      </c>
      <c r="D3" s="8" t="s">
        <v>14</v>
      </c>
      <c r="E3" s="8" t="s">
        <v>13</v>
      </c>
      <c r="F3" s="8" t="s">
        <v>14</v>
      </c>
      <c r="G3" s="8" t="s">
        <v>13</v>
      </c>
      <c r="H3" s="8" t="s">
        <v>14</v>
      </c>
      <c r="I3" s="7"/>
      <c r="J3" s="7"/>
      <c r="K3" s="7"/>
      <c r="L3" s="7"/>
      <c r="M3" s="7"/>
      <c r="N3" s="7"/>
      <c r="O3" s="7"/>
      <c r="P3" s="8" t="s">
        <v>15</v>
      </c>
      <c r="Q3" s="8" t="s">
        <v>13</v>
      </c>
      <c r="R3" s="8" t="s">
        <v>14</v>
      </c>
      <c r="S3" s="8" t="s">
        <v>16</v>
      </c>
    </row>
    <row r="4" spans="1:20" s="9" customFormat="1" x14ac:dyDescent="0.25">
      <c r="A4" s="7"/>
      <c r="B4" s="10" t="s">
        <v>17</v>
      </c>
      <c r="C4" s="10" t="s">
        <v>18</v>
      </c>
      <c r="D4" s="10" t="s">
        <v>19</v>
      </c>
      <c r="E4" s="10" t="s">
        <v>20</v>
      </c>
      <c r="F4" s="10" t="s">
        <v>21</v>
      </c>
      <c r="G4" s="10" t="s">
        <v>22</v>
      </c>
      <c r="H4" s="10" t="s">
        <v>23</v>
      </c>
      <c r="I4" s="10" t="s">
        <v>24</v>
      </c>
      <c r="J4" s="10" t="s">
        <v>25</v>
      </c>
      <c r="K4" s="10" t="s">
        <v>26</v>
      </c>
      <c r="L4" s="10" t="s">
        <v>27</v>
      </c>
      <c r="M4" s="10" t="s">
        <v>28</v>
      </c>
      <c r="N4" s="10" t="s">
        <v>29</v>
      </c>
      <c r="O4" s="10" t="s">
        <v>30</v>
      </c>
      <c r="P4" s="10" t="s">
        <v>31</v>
      </c>
      <c r="Q4" s="10" t="s">
        <v>32</v>
      </c>
      <c r="R4" s="10" t="s">
        <v>33</v>
      </c>
      <c r="S4" s="10" t="s">
        <v>34</v>
      </c>
    </row>
    <row r="5" spans="1:20" s="9" customFormat="1" x14ac:dyDescent="0.25">
      <c r="A5" s="11"/>
      <c r="B5" s="12" t="s">
        <v>35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20" s="9" customFormat="1" x14ac:dyDescent="0.25">
      <c r="A6" s="3">
        <f>A7-1</f>
        <v>1911</v>
      </c>
      <c r="B6" s="9">
        <v>274</v>
      </c>
      <c r="I6" s="2"/>
      <c r="K6" s="2"/>
      <c r="L6" s="2"/>
      <c r="P6" s="13">
        <v>1200</v>
      </c>
      <c r="Q6" s="3"/>
      <c r="R6" s="3"/>
      <c r="S6" s="3"/>
    </row>
    <row r="7" spans="1:20" s="9" customFormat="1" x14ac:dyDescent="0.25">
      <c r="A7" s="3">
        <f>A8-1</f>
        <v>1912</v>
      </c>
      <c r="B7" s="2"/>
      <c r="C7" s="2"/>
      <c r="D7" s="2"/>
      <c r="I7" s="2"/>
      <c r="K7" s="2"/>
      <c r="L7" s="2"/>
      <c r="P7" s="13">
        <f t="shared" ref="P7:P35" si="0">Q7+R7+S7</f>
        <v>1456</v>
      </c>
      <c r="Q7" s="13">
        <v>995</v>
      </c>
      <c r="R7" s="13">
        <v>457</v>
      </c>
      <c r="S7" s="13">
        <v>4</v>
      </c>
    </row>
    <row r="8" spans="1:20" s="9" customFormat="1" x14ac:dyDescent="0.25">
      <c r="A8" s="3">
        <f>A9-1</f>
        <v>1913</v>
      </c>
      <c r="B8" s="2"/>
      <c r="C8" s="2"/>
      <c r="D8" s="2"/>
      <c r="I8" s="2"/>
      <c r="K8" s="2"/>
      <c r="L8" s="2"/>
      <c r="P8" s="13">
        <f t="shared" si="0"/>
        <v>1713</v>
      </c>
      <c r="Q8" s="13">
        <v>1182</v>
      </c>
      <c r="R8" s="13">
        <v>518</v>
      </c>
      <c r="S8" s="13">
        <v>13</v>
      </c>
    </row>
    <row r="9" spans="1:20" s="9" customFormat="1" x14ac:dyDescent="0.25">
      <c r="A9" s="3">
        <f>A10-1</f>
        <v>1914</v>
      </c>
      <c r="B9" s="2">
        <f t="shared" ref="B9:B15" si="1">C9+D9</f>
        <v>455</v>
      </c>
      <c r="C9" s="2">
        <f t="shared" ref="C9:D24" si="2">E9+G9</f>
        <v>434</v>
      </c>
      <c r="D9" s="2">
        <f t="shared" si="2"/>
        <v>21</v>
      </c>
      <c r="E9" s="9">
        <v>235</v>
      </c>
      <c r="F9" s="9">
        <v>17</v>
      </c>
      <c r="G9" s="9">
        <v>199</v>
      </c>
      <c r="H9" s="9">
        <v>4</v>
      </c>
      <c r="I9" s="2"/>
      <c r="K9" s="2"/>
      <c r="L9" s="2"/>
      <c r="P9" s="13">
        <f t="shared" si="0"/>
        <v>1530</v>
      </c>
      <c r="Q9" s="13">
        <v>956</v>
      </c>
      <c r="R9" s="13">
        <v>566</v>
      </c>
      <c r="S9" s="13">
        <v>8</v>
      </c>
    </row>
    <row r="10" spans="1:20" s="9" customFormat="1" x14ac:dyDescent="0.25">
      <c r="A10" s="3">
        <f>A11-1</f>
        <v>1915</v>
      </c>
      <c r="B10" s="2">
        <f t="shared" si="1"/>
        <v>610</v>
      </c>
      <c r="C10" s="2">
        <f t="shared" si="2"/>
        <v>580</v>
      </c>
      <c r="D10" s="2">
        <f t="shared" si="2"/>
        <v>30</v>
      </c>
      <c r="E10" s="9">
        <v>287</v>
      </c>
      <c r="F10" s="9">
        <v>26</v>
      </c>
      <c r="G10" s="9">
        <v>293</v>
      </c>
      <c r="H10" s="9">
        <v>4</v>
      </c>
      <c r="I10" s="2"/>
      <c r="K10" s="2"/>
      <c r="L10" s="2"/>
      <c r="P10" s="13">
        <f t="shared" si="0"/>
        <v>2053</v>
      </c>
      <c r="Q10" s="13">
        <v>1297</v>
      </c>
      <c r="R10" s="13">
        <v>748</v>
      </c>
      <c r="S10" s="13">
        <v>8</v>
      </c>
    </row>
    <row r="11" spans="1:20" s="9" customFormat="1" x14ac:dyDescent="0.25">
      <c r="A11" s="3">
        <f t="shared" ref="A11:A18" si="3">A12-1</f>
        <v>1916</v>
      </c>
      <c r="B11" s="2">
        <f t="shared" si="1"/>
        <v>710</v>
      </c>
      <c r="C11" s="2">
        <f t="shared" si="2"/>
        <v>674</v>
      </c>
      <c r="D11" s="2">
        <f t="shared" si="2"/>
        <v>36</v>
      </c>
      <c r="E11" s="2">
        <v>343</v>
      </c>
      <c r="F11" s="2">
        <v>32</v>
      </c>
      <c r="G11" s="2">
        <v>331</v>
      </c>
      <c r="H11" s="2">
        <v>4</v>
      </c>
      <c r="I11" s="2"/>
      <c r="J11" s="2"/>
      <c r="K11" s="2"/>
      <c r="L11" s="2"/>
      <c r="P11" s="13">
        <f t="shared" si="0"/>
        <v>2802</v>
      </c>
      <c r="Q11" s="13">
        <v>1867</v>
      </c>
      <c r="R11" s="13">
        <v>905</v>
      </c>
      <c r="S11" s="13">
        <v>30</v>
      </c>
    </row>
    <row r="12" spans="1:20" s="9" customFormat="1" x14ac:dyDescent="0.25">
      <c r="A12" s="3">
        <f t="shared" si="3"/>
        <v>1917</v>
      </c>
      <c r="B12" s="2">
        <f t="shared" si="1"/>
        <v>883</v>
      </c>
      <c r="C12" s="2">
        <f t="shared" si="2"/>
        <v>846</v>
      </c>
      <c r="D12" s="2">
        <f t="shared" si="2"/>
        <v>37</v>
      </c>
      <c r="E12" s="2">
        <v>471</v>
      </c>
      <c r="F12" s="2">
        <v>33</v>
      </c>
      <c r="G12" s="2">
        <v>375</v>
      </c>
      <c r="H12" s="2">
        <v>4</v>
      </c>
      <c r="I12" s="2"/>
      <c r="J12" s="2"/>
      <c r="K12" s="2"/>
      <c r="L12" s="2"/>
      <c r="P12" s="13">
        <f t="shared" si="0"/>
        <v>3422</v>
      </c>
      <c r="Q12" s="13">
        <v>2259</v>
      </c>
      <c r="R12" s="13">
        <v>1132</v>
      </c>
      <c r="S12" s="13">
        <v>31</v>
      </c>
    </row>
    <row r="13" spans="1:20" s="9" customFormat="1" x14ac:dyDescent="0.25">
      <c r="A13" s="3">
        <f t="shared" si="3"/>
        <v>1918</v>
      </c>
      <c r="B13" s="2">
        <f t="shared" si="1"/>
        <v>908</v>
      </c>
      <c r="C13" s="2">
        <f t="shared" si="2"/>
        <v>781</v>
      </c>
      <c r="D13" s="2">
        <f t="shared" si="2"/>
        <v>127</v>
      </c>
      <c r="E13" s="2">
        <v>572</v>
      </c>
      <c r="F13" s="2">
        <v>123</v>
      </c>
      <c r="G13" s="2">
        <v>209</v>
      </c>
      <c r="H13" s="2">
        <v>4</v>
      </c>
      <c r="I13" s="2"/>
      <c r="J13" s="2"/>
      <c r="K13" s="2"/>
      <c r="L13" s="2"/>
      <c r="P13" s="13">
        <f t="shared" si="0"/>
        <v>3466</v>
      </c>
      <c r="Q13" s="13">
        <v>1681</v>
      </c>
      <c r="R13" s="13">
        <v>1653</v>
      </c>
      <c r="S13" s="13">
        <v>132</v>
      </c>
    </row>
    <row r="14" spans="1:20" s="9" customFormat="1" x14ac:dyDescent="0.25">
      <c r="A14" s="3">
        <f t="shared" si="3"/>
        <v>1919</v>
      </c>
      <c r="B14" s="2">
        <f t="shared" si="1"/>
        <v>978</v>
      </c>
      <c r="C14" s="2">
        <f t="shared" si="2"/>
        <v>833</v>
      </c>
      <c r="D14" s="2">
        <f t="shared" si="2"/>
        <v>145</v>
      </c>
      <c r="E14" s="2">
        <v>618</v>
      </c>
      <c r="F14" s="2">
        <v>140</v>
      </c>
      <c r="G14" s="2">
        <v>215</v>
      </c>
      <c r="H14" s="2">
        <v>5</v>
      </c>
      <c r="I14" s="2"/>
      <c r="J14" s="2"/>
      <c r="K14" s="2"/>
      <c r="L14" s="2"/>
      <c r="P14" s="13">
        <f t="shared" si="0"/>
        <v>3781</v>
      </c>
      <c r="Q14" s="13">
        <v>1671</v>
      </c>
      <c r="R14" s="13">
        <v>2009</v>
      </c>
      <c r="S14" s="13">
        <v>101</v>
      </c>
    </row>
    <row r="15" spans="1:20" s="9" customFormat="1" x14ac:dyDescent="0.25">
      <c r="A15" s="3">
        <f t="shared" si="3"/>
        <v>1920</v>
      </c>
      <c r="B15" s="2">
        <f t="shared" si="1"/>
        <v>1034</v>
      </c>
      <c r="C15" s="2">
        <f t="shared" si="2"/>
        <v>857</v>
      </c>
      <c r="D15" s="2">
        <f t="shared" si="2"/>
        <v>177</v>
      </c>
      <c r="E15" s="2">
        <v>687</v>
      </c>
      <c r="F15" s="2">
        <v>176</v>
      </c>
      <c r="G15" s="2">
        <v>170</v>
      </c>
      <c r="H15" s="2">
        <v>1</v>
      </c>
      <c r="I15" s="2"/>
      <c r="J15" s="2"/>
      <c r="K15" s="2"/>
      <c r="L15" s="2"/>
      <c r="P15" s="13">
        <f t="shared" si="0"/>
        <v>3982</v>
      </c>
      <c r="Q15" s="13">
        <v>1618</v>
      </c>
      <c r="R15" s="13">
        <v>2255</v>
      </c>
      <c r="S15" s="13">
        <v>109</v>
      </c>
    </row>
    <row r="16" spans="1:20" s="9" customFormat="1" x14ac:dyDescent="0.25">
      <c r="A16" s="3">
        <f t="shared" si="3"/>
        <v>1921</v>
      </c>
      <c r="B16" s="2">
        <f>C16+D16</f>
        <v>1128</v>
      </c>
      <c r="C16" s="2">
        <f t="shared" si="2"/>
        <v>932</v>
      </c>
      <c r="D16" s="2">
        <f t="shared" si="2"/>
        <v>196</v>
      </c>
      <c r="E16" s="2">
        <v>721</v>
      </c>
      <c r="F16" s="2">
        <v>192</v>
      </c>
      <c r="G16" s="2">
        <v>211</v>
      </c>
      <c r="H16" s="2">
        <v>4</v>
      </c>
      <c r="I16" s="2"/>
      <c r="J16" s="2"/>
      <c r="K16" s="2"/>
      <c r="L16" s="2"/>
      <c r="P16" s="13">
        <f t="shared" si="0"/>
        <v>4595</v>
      </c>
      <c r="Q16" s="13">
        <v>1924</v>
      </c>
      <c r="R16" s="13">
        <v>2552</v>
      </c>
      <c r="S16" s="13">
        <v>119</v>
      </c>
    </row>
    <row r="17" spans="1:19" s="9" customFormat="1" x14ac:dyDescent="0.25">
      <c r="A17" s="3">
        <f t="shared" si="3"/>
        <v>1922</v>
      </c>
      <c r="B17" s="2">
        <f>C17+D17</f>
        <v>1215</v>
      </c>
      <c r="C17" s="2">
        <f t="shared" si="2"/>
        <v>986</v>
      </c>
      <c r="D17" s="2">
        <f t="shared" si="2"/>
        <v>229</v>
      </c>
      <c r="E17" s="2">
        <v>763</v>
      </c>
      <c r="F17" s="2">
        <v>228</v>
      </c>
      <c r="G17" s="2">
        <v>223</v>
      </c>
      <c r="H17" s="2">
        <v>1</v>
      </c>
      <c r="I17" s="2"/>
      <c r="J17" s="2"/>
      <c r="K17" s="2"/>
      <c r="L17" s="2"/>
      <c r="P17" s="13">
        <f t="shared" si="0"/>
        <v>5228</v>
      </c>
      <c r="Q17" s="13">
        <v>2070</v>
      </c>
      <c r="R17" s="13">
        <v>3037</v>
      </c>
      <c r="S17" s="13">
        <v>121</v>
      </c>
    </row>
    <row r="18" spans="1:19" s="9" customFormat="1" x14ac:dyDescent="0.25">
      <c r="A18" s="3">
        <f t="shared" si="3"/>
        <v>1923</v>
      </c>
      <c r="B18" s="2">
        <f>C18+D18</f>
        <v>1278</v>
      </c>
      <c r="C18" s="2">
        <f t="shared" si="2"/>
        <v>1013</v>
      </c>
      <c r="D18" s="2">
        <f t="shared" si="2"/>
        <v>265</v>
      </c>
      <c r="E18" s="2">
        <v>789</v>
      </c>
      <c r="F18" s="2">
        <v>264</v>
      </c>
      <c r="G18" s="2">
        <v>224</v>
      </c>
      <c r="H18" s="2">
        <v>1</v>
      </c>
      <c r="I18" s="2"/>
      <c r="J18" s="2"/>
      <c r="K18" s="2"/>
      <c r="L18" s="2"/>
      <c r="P18" s="13">
        <f t="shared" si="0"/>
        <v>5434</v>
      </c>
      <c r="Q18" s="13">
        <v>1878</v>
      </c>
      <c r="R18" s="13">
        <v>3423</v>
      </c>
      <c r="S18" s="13">
        <v>133</v>
      </c>
    </row>
    <row r="19" spans="1:19" s="9" customFormat="1" x14ac:dyDescent="0.25">
      <c r="A19" s="3">
        <f>A20-1</f>
        <v>1924</v>
      </c>
      <c r="B19" s="2">
        <f>C19+D19</f>
        <v>1463</v>
      </c>
      <c r="C19" s="2">
        <f t="shared" si="2"/>
        <v>1176</v>
      </c>
      <c r="D19" s="2">
        <f t="shared" si="2"/>
        <v>287</v>
      </c>
      <c r="E19" s="2">
        <f>E20-42</f>
        <v>920</v>
      </c>
      <c r="F19" s="2">
        <f>F20-44</f>
        <v>285</v>
      </c>
      <c r="G19" s="2">
        <f>G20-40</f>
        <v>256</v>
      </c>
      <c r="H19" s="2">
        <f>H20-1</f>
        <v>2</v>
      </c>
      <c r="I19" s="2"/>
      <c r="J19" s="2"/>
      <c r="K19" s="2"/>
      <c r="L19" s="2"/>
      <c r="P19" s="14">
        <f t="shared" si="0"/>
        <v>6229</v>
      </c>
      <c r="Q19" s="14">
        <v>2199</v>
      </c>
      <c r="R19" s="14">
        <v>3854</v>
      </c>
      <c r="S19" s="14">
        <v>176</v>
      </c>
    </row>
    <row r="20" spans="1:19" s="9" customFormat="1" x14ac:dyDescent="0.25">
      <c r="A20" s="3">
        <v>1925</v>
      </c>
      <c r="B20" s="2">
        <v>1361</v>
      </c>
      <c r="C20" s="2">
        <f t="shared" si="2"/>
        <v>1258</v>
      </c>
      <c r="D20" s="2">
        <f t="shared" si="2"/>
        <v>332</v>
      </c>
      <c r="E20" s="2">
        <v>962</v>
      </c>
      <c r="F20" s="2">
        <v>329</v>
      </c>
      <c r="G20" s="2">
        <f>G21-1</f>
        <v>296</v>
      </c>
      <c r="H20" s="2">
        <f>H21-5</f>
        <v>3</v>
      </c>
      <c r="I20" s="2">
        <v>414</v>
      </c>
      <c r="J20" s="2"/>
      <c r="K20" s="2">
        <v>474</v>
      </c>
      <c r="L20" s="2">
        <v>473</v>
      </c>
      <c r="P20" s="14">
        <f t="shared" si="0"/>
        <v>6601</v>
      </c>
      <c r="Q20" s="14">
        <v>2100</v>
      </c>
      <c r="R20" s="14">
        <v>4323</v>
      </c>
      <c r="S20" s="14">
        <v>178</v>
      </c>
    </row>
    <row r="21" spans="1:19" s="9" customFormat="1" x14ac:dyDescent="0.25">
      <c r="A21" s="3">
        <v>1926</v>
      </c>
      <c r="B21" s="2">
        <v>1460</v>
      </c>
      <c r="C21" s="2">
        <f t="shared" si="2"/>
        <v>1346</v>
      </c>
      <c r="D21" s="2">
        <f t="shared" si="2"/>
        <v>410</v>
      </c>
      <c r="E21" s="2">
        <f>E22+101</f>
        <v>1049</v>
      </c>
      <c r="F21" s="2">
        <f>F22-11</f>
        <v>402</v>
      </c>
      <c r="G21" s="2">
        <f>G22+9</f>
        <v>297</v>
      </c>
      <c r="H21" s="2">
        <f>H22+3</f>
        <v>8</v>
      </c>
      <c r="I21" s="2">
        <v>461</v>
      </c>
      <c r="J21" s="2"/>
      <c r="K21" s="2">
        <v>526</v>
      </c>
      <c r="L21" s="2">
        <v>473</v>
      </c>
      <c r="P21" s="14">
        <f t="shared" si="0"/>
        <v>7264</v>
      </c>
      <c r="Q21" s="14">
        <v>2261</v>
      </c>
      <c r="R21" s="14">
        <v>4813</v>
      </c>
      <c r="S21" s="14">
        <v>190</v>
      </c>
    </row>
    <row r="22" spans="1:19" s="9" customFormat="1" x14ac:dyDescent="0.25">
      <c r="A22" s="3">
        <v>1927</v>
      </c>
      <c r="B22" s="2">
        <v>1567</v>
      </c>
      <c r="C22" s="2">
        <f t="shared" si="2"/>
        <v>1236</v>
      </c>
      <c r="D22" s="2">
        <f t="shared" si="2"/>
        <v>418</v>
      </c>
      <c r="E22" s="2">
        <f>E23-62</f>
        <v>948</v>
      </c>
      <c r="F22" s="2">
        <f>F23-37</f>
        <v>413</v>
      </c>
      <c r="G22" s="2">
        <f>G23-0</f>
        <v>288</v>
      </c>
      <c r="H22" s="2">
        <f>H23+2</f>
        <v>5</v>
      </c>
      <c r="I22" s="2">
        <v>506</v>
      </c>
      <c r="J22" s="2"/>
      <c r="K22" s="2">
        <v>571</v>
      </c>
      <c r="L22" s="2">
        <v>490</v>
      </c>
      <c r="P22" s="14">
        <f t="shared" si="0"/>
        <v>5051</v>
      </c>
      <c r="Q22" s="14">
        <v>1851</v>
      </c>
      <c r="R22" s="14">
        <v>3096</v>
      </c>
      <c r="S22" s="14">
        <v>104</v>
      </c>
    </row>
    <row r="23" spans="1:19" s="9" customFormat="1" x14ac:dyDescent="0.25">
      <c r="A23" s="3">
        <v>1928</v>
      </c>
      <c r="B23" s="2">
        <v>1713</v>
      </c>
      <c r="C23" s="2">
        <f t="shared" si="2"/>
        <v>1298</v>
      </c>
      <c r="D23" s="2">
        <f t="shared" si="2"/>
        <v>453</v>
      </c>
      <c r="E23" s="2">
        <f>E24-39</f>
        <v>1010</v>
      </c>
      <c r="F23" s="2">
        <f>F24-68</f>
        <v>450</v>
      </c>
      <c r="G23" s="2">
        <f>G24-15</f>
        <v>288</v>
      </c>
      <c r="H23" s="2">
        <f>H24-8</f>
        <v>3</v>
      </c>
      <c r="I23" s="2">
        <v>555</v>
      </c>
      <c r="J23" s="2"/>
      <c r="K23" s="2">
        <v>643</v>
      </c>
      <c r="L23" s="2">
        <v>515</v>
      </c>
      <c r="P23" s="14">
        <f t="shared" si="0"/>
        <v>5173</v>
      </c>
      <c r="Q23" s="14">
        <v>1850</v>
      </c>
      <c r="R23" s="14">
        <v>3219</v>
      </c>
      <c r="S23" s="14">
        <v>104</v>
      </c>
    </row>
    <row r="24" spans="1:19" s="9" customFormat="1" x14ac:dyDescent="0.25">
      <c r="A24" s="3">
        <v>1929</v>
      </c>
      <c r="B24" s="2">
        <v>2145</v>
      </c>
      <c r="C24" s="2">
        <f t="shared" si="2"/>
        <v>1352</v>
      </c>
      <c r="D24" s="2">
        <f t="shared" si="2"/>
        <v>529</v>
      </c>
      <c r="E24" s="2">
        <v>1049</v>
      </c>
      <c r="F24" s="2">
        <v>518</v>
      </c>
      <c r="G24" s="2">
        <v>303</v>
      </c>
      <c r="H24" s="2">
        <v>11</v>
      </c>
      <c r="I24" s="2">
        <v>637</v>
      </c>
      <c r="J24" s="2"/>
      <c r="K24" s="2">
        <v>858</v>
      </c>
      <c r="L24" s="2">
        <v>650</v>
      </c>
      <c r="P24" s="14">
        <f t="shared" si="0"/>
        <v>5033</v>
      </c>
      <c r="Q24" s="14">
        <v>1792</v>
      </c>
      <c r="R24" s="14">
        <v>3138</v>
      </c>
      <c r="S24" s="14">
        <v>103</v>
      </c>
    </row>
    <row r="25" spans="1:19" s="9" customFormat="1" x14ac:dyDescent="0.25">
      <c r="A25" s="3">
        <v>1930</v>
      </c>
      <c r="B25" s="2">
        <v>2221</v>
      </c>
      <c r="C25" s="2">
        <v>1358</v>
      </c>
      <c r="D25" s="2">
        <v>621</v>
      </c>
      <c r="E25" s="2">
        <f>E26-167</f>
        <v>1097</v>
      </c>
      <c r="F25" s="2">
        <f>F26-265</f>
        <v>616</v>
      </c>
      <c r="G25" s="2">
        <f>G26-21</f>
        <v>261</v>
      </c>
      <c r="H25" s="2">
        <f>H26-3</f>
        <v>5</v>
      </c>
      <c r="I25" s="2">
        <v>685</v>
      </c>
      <c r="J25" s="2"/>
      <c r="K25" s="2">
        <v>934</v>
      </c>
      <c r="L25" s="2">
        <v>602</v>
      </c>
      <c r="P25" s="14">
        <f t="shared" si="0"/>
        <v>5157</v>
      </c>
      <c r="Q25" s="14">
        <v>1816</v>
      </c>
      <c r="R25" s="14">
        <v>3250</v>
      </c>
      <c r="S25" s="14">
        <v>91</v>
      </c>
    </row>
    <row r="26" spans="1:19" s="9" customFormat="1" x14ac:dyDescent="0.25">
      <c r="A26" s="3">
        <v>1931</v>
      </c>
      <c r="B26" s="2">
        <v>2436</v>
      </c>
      <c r="C26" s="2">
        <v>1546</v>
      </c>
      <c r="D26" s="2">
        <v>889</v>
      </c>
      <c r="E26" s="2">
        <v>1264</v>
      </c>
      <c r="F26" s="2">
        <v>881</v>
      </c>
      <c r="G26" s="2">
        <v>282</v>
      </c>
      <c r="H26" s="2">
        <v>8</v>
      </c>
      <c r="I26" s="2">
        <v>724</v>
      </c>
      <c r="J26" s="2"/>
      <c r="K26" s="2">
        <v>1054</v>
      </c>
      <c r="L26" s="2">
        <v>658</v>
      </c>
      <c r="P26" s="14">
        <f t="shared" si="0"/>
        <v>6019</v>
      </c>
      <c r="Q26" s="14">
        <v>2209</v>
      </c>
      <c r="R26" s="14">
        <v>3701</v>
      </c>
      <c r="S26" s="14">
        <v>109</v>
      </c>
    </row>
    <row r="27" spans="1:19" s="9" customFormat="1" x14ac:dyDescent="0.25">
      <c r="A27" s="3">
        <v>1932</v>
      </c>
      <c r="B27" s="2">
        <v>2653</v>
      </c>
      <c r="C27" s="2">
        <v>1646</v>
      </c>
      <c r="D27" s="2">
        <v>907</v>
      </c>
      <c r="E27" s="2">
        <f>E28-81</f>
        <v>1320</v>
      </c>
      <c r="F27" s="2">
        <f>F28-134</f>
        <v>901</v>
      </c>
      <c r="G27" s="2">
        <f>G28-29</f>
        <v>326</v>
      </c>
      <c r="H27" s="2">
        <f>H28-1</f>
        <v>6</v>
      </c>
      <c r="I27" s="2">
        <v>806</v>
      </c>
      <c r="J27" s="2"/>
      <c r="K27" s="2">
        <v>1148</v>
      </c>
      <c r="L27" s="2">
        <v>699</v>
      </c>
      <c r="P27" s="14">
        <f t="shared" si="0"/>
        <v>6400</v>
      </c>
      <c r="Q27" s="14">
        <v>2497</v>
      </c>
      <c r="R27" s="14">
        <v>3806</v>
      </c>
      <c r="S27" s="14">
        <v>97</v>
      </c>
    </row>
    <row r="28" spans="1:19" s="9" customFormat="1" x14ac:dyDescent="0.25">
      <c r="A28" s="3">
        <v>1933</v>
      </c>
      <c r="B28" s="2">
        <v>2919</v>
      </c>
      <c r="C28" s="2">
        <v>1756</v>
      </c>
      <c r="D28" s="2">
        <v>1042</v>
      </c>
      <c r="E28" s="2">
        <v>1401</v>
      </c>
      <c r="F28" s="2">
        <v>1035</v>
      </c>
      <c r="G28" s="2">
        <v>355</v>
      </c>
      <c r="H28" s="2">
        <v>7</v>
      </c>
      <c r="I28" s="2">
        <v>1019</v>
      </c>
      <c r="J28" s="2"/>
      <c r="K28" s="2">
        <v>1275</v>
      </c>
      <c r="L28" s="2">
        <v>625</v>
      </c>
      <c r="P28" s="14">
        <f t="shared" si="0"/>
        <v>6644</v>
      </c>
      <c r="Q28" s="14">
        <v>2612</v>
      </c>
      <c r="R28" s="14">
        <v>3955</v>
      </c>
      <c r="S28" s="14">
        <v>77</v>
      </c>
    </row>
    <row r="29" spans="1:19" s="9" customFormat="1" x14ac:dyDescent="0.25">
      <c r="A29" s="3">
        <v>1934</v>
      </c>
      <c r="B29" s="2">
        <v>3179</v>
      </c>
      <c r="C29" s="2">
        <v>1833</v>
      </c>
      <c r="D29" s="2">
        <v>1156</v>
      </c>
      <c r="E29" s="2">
        <v>1502</v>
      </c>
      <c r="F29" s="2">
        <v>1151</v>
      </c>
      <c r="G29" s="2">
        <v>331</v>
      </c>
      <c r="H29" s="2">
        <v>5</v>
      </c>
      <c r="I29" s="2">
        <v>1142</v>
      </c>
      <c r="J29" s="2"/>
      <c r="K29" s="2">
        <v>1407</v>
      </c>
      <c r="L29" s="2">
        <v>630</v>
      </c>
      <c r="P29" s="14">
        <f t="shared" si="0"/>
        <v>7239</v>
      </c>
      <c r="Q29" s="14">
        <v>2797</v>
      </c>
      <c r="R29" s="14">
        <v>4377</v>
      </c>
      <c r="S29" s="14">
        <v>65</v>
      </c>
    </row>
    <row r="30" spans="1:19" s="9" customFormat="1" x14ac:dyDescent="0.25">
      <c r="A30" s="3">
        <v>1935</v>
      </c>
      <c r="B30" s="2">
        <f t="shared" ref="B30:B35" si="4">C30+D30</f>
        <v>3368</v>
      </c>
      <c r="C30" s="2">
        <v>2040</v>
      </c>
      <c r="D30" s="2">
        <v>1328</v>
      </c>
      <c r="E30" s="2">
        <v>1604</v>
      </c>
      <c r="F30" s="2">
        <v>1315</v>
      </c>
      <c r="G30" s="2">
        <v>436</v>
      </c>
      <c r="H30" s="2">
        <v>13</v>
      </c>
      <c r="I30" s="2"/>
      <c r="J30" s="2"/>
      <c r="K30" s="2"/>
      <c r="L30" s="2"/>
      <c r="P30" s="14">
        <f t="shared" si="0"/>
        <v>8325</v>
      </c>
      <c r="Q30" s="14">
        <v>3218</v>
      </c>
      <c r="R30" s="14">
        <v>5053</v>
      </c>
      <c r="S30" s="14">
        <v>54</v>
      </c>
    </row>
    <row r="31" spans="1:19" s="9" customFormat="1" x14ac:dyDescent="0.25">
      <c r="A31" s="3">
        <v>1936</v>
      </c>
      <c r="B31" s="2">
        <f t="shared" si="4"/>
        <v>3738</v>
      </c>
      <c r="C31" s="2">
        <v>2252</v>
      </c>
      <c r="D31" s="2">
        <v>1486</v>
      </c>
      <c r="E31" s="2">
        <v>1704</v>
      </c>
      <c r="F31" s="2">
        <v>1475</v>
      </c>
      <c r="G31" s="2">
        <v>548</v>
      </c>
      <c r="H31" s="2">
        <v>11</v>
      </c>
      <c r="I31" s="2"/>
      <c r="J31" s="2"/>
      <c r="K31" s="2"/>
      <c r="L31" s="2"/>
      <c r="P31" s="14">
        <f t="shared" si="0"/>
        <v>9407</v>
      </c>
      <c r="Q31" s="14">
        <v>3529</v>
      </c>
      <c r="R31" s="14">
        <v>5820</v>
      </c>
      <c r="S31" s="14">
        <v>58</v>
      </c>
    </row>
    <row r="32" spans="1:19" s="9" customFormat="1" x14ac:dyDescent="0.25">
      <c r="A32" s="15">
        <v>1937</v>
      </c>
      <c r="B32" s="2">
        <f t="shared" si="4"/>
        <v>4171</v>
      </c>
      <c r="C32" s="2">
        <v>2447</v>
      </c>
      <c r="D32" s="2">
        <v>1724</v>
      </c>
      <c r="E32" s="2">
        <v>1762</v>
      </c>
      <c r="F32" s="2">
        <v>1697</v>
      </c>
      <c r="G32" s="2">
        <v>685</v>
      </c>
      <c r="H32" s="2">
        <v>27</v>
      </c>
      <c r="I32" s="2"/>
      <c r="J32" s="2"/>
      <c r="K32" s="2"/>
      <c r="L32" s="2"/>
      <c r="P32" s="14">
        <f t="shared" si="0"/>
        <v>11135</v>
      </c>
      <c r="Q32" s="14">
        <v>4414</v>
      </c>
      <c r="R32" s="14">
        <v>6656</v>
      </c>
      <c r="S32" s="14">
        <v>65</v>
      </c>
    </row>
    <row r="33" spans="1:19" s="9" customFormat="1" x14ac:dyDescent="0.25">
      <c r="A33" s="15">
        <v>1938</v>
      </c>
      <c r="B33" s="2">
        <f t="shared" si="4"/>
        <v>4715</v>
      </c>
      <c r="C33" s="2">
        <v>2678</v>
      </c>
      <c r="D33" s="2">
        <v>2037</v>
      </c>
      <c r="E33" s="2">
        <v>1862</v>
      </c>
      <c r="F33" s="2">
        <v>1989</v>
      </c>
      <c r="G33" s="2">
        <v>816</v>
      </c>
      <c r="H33" s="2">
        <v>48</v>
      </c>
      <c r="I33" s="2"/>
      <c r="J33" s="2"/>
      <c r="K33" s="2"/>
      <c r="L33" s="2"/>
      <c r="P33" s="14">
        <f t="shared" si="0"/>
        <v>12533</v>
      </c>
      <c r="Q33" s="14">
        <v>4876</v>
      </c>
      <c r="R33" s="14">
        <v>7570</v>
      </c>
      <c r="S33" s="14">
        <v>87</v>
      </c>
    </row>
    <row r="34" spans="1:19" s="9" customFormat="1" x14ac:dyDescent="0.25">
      <c r="A34" s="15">
        <v>1939</v>
      </c>
      <c r="B34" s="2">
        <f t="shared" si="4"/>
        <v>5191</v>
      </c>
      <c r="C34" s="2">
        <v>2840</v>
      </c>
      <c r="D34" s="2">
        <v>2351</v>
      </c>
      <c r="E34" s="2"/>
      <c r="F34" s="2"/>
      <c r="G34" s="2"/>
      <c r="H34" s="2"/>
      <c r="I34" s="2"/>
      <c r="J34" s="2"/>
      <c r="K34" s="2"/>
      <c r="L34" s="2"/>
      <c r="P34" s="14">
        <f t="shared" si="0"/>
        <v>15724</v>
      </c>
      <c r="Q34" s="14">
        <v>5662</v>
      </c>
      <c r="R34" s="14">
        <v>9940</v>
      </c>
      <c r="S34" s="14">
        <v>122</v>
      </c>
    </row>
    <row r="35" spans="1:19" s="9" customFormat="1" x14ac:dyDescent="0.25">
      <c r="A35" s="15">
        <v>1940</v>
      </c>
      <c r="B35" s="2">
        <f t="shared" si="4"/>
        <v>5635</v>
      </c>
      <c r="C35" s="2">
        <v>3005</v>
      </c>
      <c r="D35" s="2">
        <v>2630</v>
      </c>
      <c r="E35" s="2"/>
      <c r="F35" s="2"/>
      <c r="G35" s="2"/>
      <c r="H35" s="2"/>
      <c r="I35" s="2"/>
      <c r="J35" s="2"/>
      <c r="K35" s="2"/>
      <c r="L35" s="2"/>
      <c r="P35" s="14">
        <f t="shared" si="0"/>
        <v>19922</v>
      </c>
      <c r="Q35" s="14">
        <v>6566</v>
      </c>
      <c r="R35" s="14">
        <v>13230</v>
      </c>
      <c r="S35" s="14">
        <v>126</v>
      </c>
    </row>
    <row r="36" spans="1:19" s="9" customFormat="1" x14ac:dyDescent="0.25">
      <c r="A36" s="3" t="s">
        <v>36</v>
      </c>
      <c r="B36" s="2">
        <f>E36+F36</f>
        <v>5099</v>
      </c>
      <c r="C36" s="2">
        <f>E36+G36</f>
        <v>3767</v>
      </c>
      <c r="D36" s="2">
        <f>F36+H36</f>
        <v>3706</v>
      </c>
      <c r="E36" s="2">
        <v>2079</v>
      </c>
      <c r="F36" s="2">
        <v>3020</v>
      </c>
      <c r="G36" s="2">
        <v>1688</v>
      </c>
      <c r="H36" s="2">
        <v>686</v>
      </c>
      <c r="I36" s="2"/>
      <c r="J36" s="2"/>
      <c r="K36" s="2"/>
      <c r="L36" s="2"/>
    </row>
    <row r="37" spans="1:19" s="9" customFormat="1" x14ac:dyDescent="0.25">
      <c r="A37" s="3" t="s">
        <v>37</v>
      </c>
      <c r="B37" s="16">
        <f>E37+F37</f>
        <v>5167</v>
      </c>
      <c r="C37" s="16">
        <f>E37+G37</f>
        <v>2124</v>
      </c>
      <c r="D37" s="16">
        <f>F37+H37</f>
        <v>3149</v>
      </c>
      <c r="E37" s="16">
        <v>2078</v>
      </c>
      <c r="F37" s="16">
        <v>3089</v>
      </c>
      <c r="G37" s="16">
        <v>46</v>
      </c>
      <c r="H37" s="16">
        <v>60</v>
      </c>
      <c r="I37" s="16"/>
      <c r="J37" s="16"/>
      <c r="K37" s="16"/>
      <c r="L37" s="16"/>
      <c r="M37" s="10"/>
      <c r="N37" s="10"/>
      <c r="O37" s="10"/>
      <c r="P37" s="10"/>
      <c r="Q37" s="10"/>
      <c r="R37" s="10"/>
      <c r="S37" s="10"/>
    </row>
    <row r="38" spans="1:19" s="9" customFormat="1" x14ac:dyDescent="0.25">
      <c r="A38" s="3"/>
      <c r="B38" s="6" t="s">
        <v>38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</row>
    <row r="39" spans="1:19" s="9" customFormat="1" x14ac:dyDescent="0.25">
      <c r="A39" s="3">
        <v>1950</v>
      </c>
      <c r="B39" s="17">
        <f>SUM(I39:O39)</f>
        <v>1664</v>
      </c>
      <c r="C39" s="17"/>
      <c r="D39" s="17"/>
      <c r="E39" s="17"/>
      <c r="F39" s="17"/>
      <c r="G39" s="17"/>
      <c r="H39" s="17"/>
      <c r="I39" s="17">
        <v>771</v>
      </c>
      <c r="J39" s="17">
        <v>2</v>
      </c>
      <c r="K39" s="17">
        <v>885</v>
      </c>
      <c r="L39" s="17"/>
      <c r="M39" s="17"/>
      <c r="N39" s="8"/>
      <c r="O39" s="8">
        <v>6</v>
      </c>
      <c r="P39" s="8"/>
      <c r="Q39" s="8"/>
      <c r="R39" s="8"/>
      <c r="S39" s="8"/>
    </row>
    <row r="40" spans="1:19" s="9" customFormat="1" x14ac:dyDescent="0.25">
      <c r="A40" s="3">
        <v>1951</v>
      </c>
      <c r="B40" s="2">
        <f t="shared" ref="B40:B52" si="5">SUM(I40:O40)</f>
        <v>441</v>
      </c>
      <c r="C40" s="2"/>
      <c r="D40" s="2"/>
      <c r="E40" s="2"/>
      <c r="F40" s="2"/>
      <c r="G40" s="2"/>
      <c r="H40" s="2"/>
      <c r="I40" s="2">
        <v>207</v>
      </c>
      <c r="J40" s="2">
        <v>14</v>
      </c>
      <c r="K40" s="2">
        <v>220</v>
      </c>
      <c r="L40" s="2"/>
      <c r="M40" s="2"/>
    </row>
    <row r="41" spans="1:19" s="9" customFormat="1" x14ac:dyDescent="0.25">
      <c r="A41" s="3">
        <v>1952</v>
      </c>
      <c r="B41" s="2">
        <f t="shared" si="5"/>
        <v>619</v>
      </c>
      <c r="C41" s="2"/>
      <c r="D41" s="2"/>
      <c r="E41" s="2"/>
      <c r="F41" s="2"/>
      <c r="G41" s="2"/>
      <c r="H41" s="2"/>
      <c r="I41" s="2">
        <v>213</v>
      </c>
      <c r="J41" s="2">
        <v>164</v>
      </c>
      <c r="K41" s="2">
        <v>234</v>
      </c>
      <c r="L41" s="2">
        <v>7</v>
      </c>
      <c r="M41" s="2">
        <v>1</v>
      </c>
    </row>
    <row r="42" spans="1:19" s="9" customFormat="1" x14ac:dyDescent="0.25">
      <c r="A42" s="3">
        <v>1953</v>
      </c>
      <c r="B42" s="2">
        <f t="shared" si="5"/>
        <v>475</v>
      </c>
      <c r="C42" s="2"/>
      <c r="D42" s="2"/>
      <c r="E42" s="2"/>
      <c r="F42" s="2"/>
      <c r="G42" s="2"/>
      <c r="H42" s="2"/>
      <c r="I42" s="2">
        <v>137</v>
      </c>
      <c r="J42" s="2">
        <v>134</v>
      </c>
      <c r="K42" s="2">
        <v>159</v>
      </c>
      <c r="L42" s="2">
        <v>37</v>
      </c>
      <c r="M42" s="2">
        <v>7</v>
      </c>
      <c r="O42" s="9">
        <v>1</v>
      </c>
    </row>
    <row r="43" spans="1:19" s="9" customFormat="1" x14ac:dyDescent="0.25">
      <c r="A43" s="3">
        <v>1954</v>
      </c>
      <c r="B43" s="2">
        <f t="shared" si="5"/>
        <v>729</v>
      </c>
      <c r="C43" s="2"/>
      <c r="D43" s="2"/>
      <c r="E43" s="2"/>
      <c r="F43" s="2"/>
      <c r="G43" s="2"/>
      <c r="H43" s="2"/>
      <c r="I43" s="2">
        <v>206</v>
      </c>
      <c r="J43" s="2">
        <v>100</v>
      </c>
      <c r="K43" s="2">
        <v>220</v>
      </c>
      <c r="L43" s="2">
        <v>21</v>
      </c>
      <c r="M43" s="2">
        <v>182</v>
      </c>
    </row>
    <row r="44" spans="1:19" s="9" customFormat="1" x14ac:dyDescent="0.25">
      <c r="A44" s="3">
        <v>1955</v>
      </c>
      <c r="B44" s="2">
        <f t="shared" si="5"/>
        <v>641</v>
      </c>
      <c r="C44" s="2"/>
      <c r="D44" s="2"/>
      <c r="E44" s="2"/>
      <c r="F44" s="2"/>
      <c r="G44" s="2"/>
      <c r="H44" s="2"/>
      <c r="I44" s="2">
        <v>199</v>
      </c>
      <c r="J44" s="2">
        <v>130</v>
      </c>
      <c r="K44" s="2">
        <v>262</v>
      </c>
      <c r="L44" s="2">
        <v>50</v>
      </c>
      <c r="M44" s="2"/>
    </row>
    <row r="45" spans="1:19" s="9" customFormat="1" x14ac:dyDescent="0.25">
      <c r="A45" s="3">
        <v>1956</v>
      </c>
      <c r="B45" s="2">
        <f t="shared" si="5"/>
        <v>389</v>
      </c>
      <c r="C45" s="2"/>
      <c r="D45" s="2"/>
      <c r="E45" s="2"/>
      <c r="F45" s="2"/>
      <c r="G45" s="2"/>
      <c r="H45" s="2"/>
      <c r="I45" s="2">
        <v>145</v>
      </c>
      <c r="J45" s="2">
        <v>54</v>
      </c>
      <c r="K45" s="2">
        <v>138</v>
      </c>
      <c r="L45" s="2">
        <v>41</v>
      </c>
      <c r="M45" s="2">
        <v>10</v>
      </c>
      <c r="O45" s="9">
        <v>1</v>
      </c>
    </row>
    <row r="46" spans="1:19" s="9" customFormat="1" x14ac:dyDescent="0.25">
      <c r="A46" s="3">
        <v>1957</v>
      </c>
      <c r="B46" s="2">
        <f t="shared" si="5"/>
        <v>369</v>
      </c>
      <c r="C46" s="2"/>
      <c r="D46" s="2"/>
      <c r="E46" s="2"/>
      <c r="F46" s="2"/>
      <c r="G46" s="2"/>
      <c r="H46" s="2"/>
      <c r="I46" s="2">
        <v>147</v>
      </c>
      <c r="J46" s="2">
        <v>62</v>
      </c>
      <c r="K46" s="2">
        <v>120</v>
      </c>
      <c r="L46" s="2">
        <v>32</v>
      </c>
      <c r="M46" s="2">
        <v>8</v>
      </c>
    </row>
    <row r="47" spans="1:19" s="9" customFormat="1" x14ac:dyDescent="0.25">
      <c r="A47" s="3">
        <v>1958</v>
      </c>
      <c r="B47" s="2">
        <f t="shared" si="5"/>
        <v>325</v>
      </c>
      <c r="C47" s="2"/>
      <c r="D47" s="2"/>
      <c r="E47" s="2"/>
      <c r="F47" s="2"/>
      <c r="G47" s="2"/>
      <c r="H47" s="2"/>
      <c r="I47" s="2">
        <v>165</v>
      </c>
      <c r="J47" s="2">
        <v>48</v>
      </c>
      <c r="K47" s="2">
        <v>70</v>
      </c>
      <c r="L47" s="2">
        <v>32</v>
      </c>
      <c r="M47" s="2">
        <v>10</v>
      </c>
    </row>
    <row r="48" spans="1:19" s="9" customFormat="1" x14ac:dyDescent="0.25">
      <c r="A48" s="3">
        <v>1959</v>
      </c>
      <c r="B48" s="2">
        <f t="shared" si="5"/>
        <v>199</v>
      </c>
      <c r="C48" s="2"/>
      <c r="D48" s="2"/>
      <c r="E48" s="2"/>
      <c r="F48" s="2"/>
      <c r="G48" s="2"/>
      <c r="H48" s="2"/>
      <c r="I48" s="2">
        <v>85</v>
      </c>
      <c r="J48" s="2">
        <v>18</v>
      </c>
      <c r="K48" s="2">
        <v>66</v>
      </c>
      <c r="L48" s="2">
        <v>24</v>
      </c>
      <c r="M48" s="2">
        <v>4</v>
      </c>
      <c r="O48" s="9">
        <v>2</v>
      </c>
    </row>
    <row r="49" spans="1:20" s="9" customFormat="1" x14ac:dyDescent="0.25">
      <c r="A49" s="3">
        <v>1960</v>
      </c>
      <c r="B49" s="2">
        <f t="shared" si="5"/>
        <v>361</v>
      </c>
      <c r="C49" s="2"/>
      <c r="D49" s="2"/>
      <c r="E49" s="2"/>
      <c r="F49" s="2"/>
      <c r="G49" s="2"/>
      <c r="H49" s="2"/>
      <c r="I49" s="2">
        <v>124</v>
      </c>
      <c r="J49" s="2">
        <v>112</v>
      </c>
      <c r="K49" s="2">
        <v>56</v>
      </c>
      <c r="L49" s="2">
        <v>66</v>
      </c>
      <c r="M49" s="2">
        <v>3</v>
      </c>
    </row>
    <row r="50" spans="1:20" s="9" customFormat="1" x14ac:dyDescent="0.25">
      <c r="A50" s="3">
        <v>1961</v>
      </c>
      <c r="B50" s="2">
        <f t="shared" si="5"/>
        <v>1029</v>
      </c>
      <c r="C50" s="2"/>
      <c r="D50" s="2"/>
      <c r="E50" s="2"/>
      <c r="F50" s="2"/>
      <c r="G50" s="2"/>
      <c r="H50" s="2"/>
      <c r="I50" s="2">
        <v>193</v>
      </c>
      <c r="J50" s="2">
        <v>174</v>
      </c>
      <c r="K50" s="2">
        <v>111</v>
      </c>
      <c r="L50" s="2">
        <v>173</v>
      </c>
      <c r="M50" s="2">
        <v>4</v>
      </c>
      <c r="N50" s="9">
        <v>369</v>
      </c>
      <c r="O50" s="9">
        <v>5</v>
      </c>
    </row>
    <row r="51" spans="1:20" s="9" customFormat="1" x14ac:dyDescent="0.25">
      <c r="A51" s="3">
        <v>1962</v>
      </c>
      <c r="B51" s="2">
        <f t="shared" si="5"/>
        <v>4711</v>
      </c>
      <c r="C51" s="2"/>
      <c r="D51" s="2"/>
      <c r="E51" s="2"/>
      <c r="F51" s="2"/>
      <c r="G51" s="2"/>
      <c r="H51" s="2"/>
      <c r="I51" s="2">
        <v>205</v>
      </c>
      <c r="J51" s="2">
        <v>280</v>
      </c>
      <c r="K51" s="2">
        <v>97</v>
      </c>
      <c r="L51" s="2">
        <v>553</v>
      </c>
      <c r="M51" s="2">
        <v>12</v>
      </c>
      <c r="N51" s="9">
        <v>3563</v>
      </c>
      <c r="O51" s="9">
        <v>1</v>
      </c>
    </row>
    <row r="52" spans="1:20" s="9" customFormat="1" x14ac:dyDescent="0.25">
      <c r="A52" s="3">
        <v>1963</v>
      </c>
      <c r="B52" s="2">
        <f t="shared" si="5"/>
        <v>14546</v>
      </c>
      <c r="C52" s="2"/>
      <c r="D52" s="2"/>
      <c r="E52" s="2"/>
      <c r="F52" s="2"/>
      <c r="G52" s="2"/>
      <c r="H52" s="2"/>
      <c r="I52" s="2">
        <v>3059</v>
      </c>
      <c r="J52" s="2">
        <v>933</v>
      </c>
      <c r="K52" s="2">
        <v>2615</v>
      </c>
      <c r="L52" s="2">
        <v>1701</v>
      </c>
      <c r="M52" s="2">
        <v>323</v>
      </c>
      <c r="N52" s="9">
        <v>5899</v>
      </c>
      <c r="O52" s="9">
        <v>16</v>
      </c>
    </row>
    <row r="53" spans="1:20" s="9" customFormat="1" ht="15" customHeight="1" x14ac:dyDescent="0.25">
      <c r="A53" s="3">
        <v>1958</v>
      </c>
      <c r="B53" s="17">
        <f>SUM(I53:O53)</f>
        <v>5132</v>
      </c>
      <c r="C53" s="17"/>
      <c r="D53" s="17"/>
      <c r="E53" s="17"/>
      <c r="F53" s="17"/>
      <c r="G53" s="17"/>
      <c r="H53" s="17"/>
      <c r="I53" s="17">
        <v>2079</v>
      </c>
      <c r="J53" s="17">
        <v>338</v>
      </c>
      <c r="K53" s="17">
        <v>2280</v>
      </c>
      <c r="L53" s="17">
        <v>216</v>
      </c>
      <c r="M53" s="17">
        <v>211</v>
      </c>
      <c r="N53" s="8"/>
      <c r="O53" s="8">
        <v>8</v>
      </c>
      <c r="P53" s="8"/>
      <c r="Q53" s="8"/>
      <c r="R53" s="8"/>
      <c r="S53" s="8"/>
    </row>
    <row r="54" spans="1:20" x14ac:dyDescent="0.25">
      <c r="A54" s="3">
        <v>1959</v>
      </c>
      <c r="B54" s="2">
        <f t="shared" ref="B54:B101" si="6">SUM(I54:O54)</f>
        <v>5312</v>
      </c>
      <c r="I54" s="2">
        <v>2162</v>
      </c>
      <c r="J54" s="2">
        <v>347</v>
      </c>
      <c r="K54" s="2">
        <v>2344</v>
      </c>
      <c r="L54" s="2">
        <v>240</v>
      </c>
      <c r="M54" s="2">
        <v>209</v>
      </c>
      <c r="O54" s="2">
        <v>10</v>
      </c>
      <c r="T54" s="2"/>
    </row>
    <row r="55" spans="1:20" x14ac:dyDescent="0.25">
      <c r="A55" s="3">
        <v>1960</v>
      </c>
      <c r="B55" s="2">
        <f t="shared" si="6"/>
        <v>5624</v>
      </c>
      <c r="I55" s="2">
        <v>2294</v>
      </c>
      <c r="J55" s="2">
        <v>403</v>
      </c>
      <c r="K55" s="2">
        <v>2399</v>
      </c>
      <c r="L55" s="2">
        <v>306</v>
      </c>
      <c r="M55" s="2">
        <v>212</v>
      </c>
      <c r="O55" s="2">
        <v>10</v>
      </c>
      <c r="T55" s="2"/>
    </row>
    <row r="56" spans="1:20" x14ac:dyDescent="0.25">
      <c r="A56" s="3">
        <v>1961</v>
      </c>
      <c r="B56" s="2">
        <f t="shared" si="6"/>
        <v>6541</v>
      </c>
      <c r="I56" s="2">
        <v>2474</v>
      </c>
      <c r="J56" s="2">
        <v>490</v>
      </c>
      <c r="K56" s="2">
        <v>2500</v>
      </c>
      <c r="L56" s="2">
        <v>479</v>
      </c>
      <c r="M56" s="2">
        <v>214</v>
      </c>
      <c r="N56" s="2">
        <v>369</v>
      </c>
      <c r="O56" s="2">
        <v>15</v>
      </c>
      <c r="T56" s="2"/>
    </row>
    <row r="57" spans="1:20" x14ac:dyDescent="0.25">
      <c r="A57" s="3">
        <v>1962</v>
      </c>
      <c r="B57" s="2">
        <f t="shared" si="6"/>
        <v>11184</v>
      </c>
      <c r="I57" s="2">
        <v>2671</v>
      </c>
      <c r="J57" s="2">
        <v>770</v>
      </c>
      <c r="K57" s="2">
        <v>2539</v>
      </c>
      <c r="L57" s="2">
        <v>1032</v>
      </c>
      <c r="M57" s="2">
        <v>226</v>
      </c>
      <c r="N57" s="2">
        <v>3932</v>
      </c>
      <c r="O57" s="2">
        <v>14</v>
      </c>
      <c r="T57" s="2"/>
    </row>
    <row r="58" spans="1:20" x14ac:dyDescent="0.25">
      <c r="A58" s="3">
        <v>1963</v>
      </c>
      <c r="B58" s="2">
        <f t="shared" si="6"/>
        <v>14552</v>
      </c>
      <c r="I58" s="2">
        <v>3060</v>
      </c>
      <c r="J58" s="2">
        <v>933</v>
      </c>
      <c r="K58" s="2">
        <v>2615</v>
      </c>
      <c r="L58" s="2">
        <v>1710</v>
      </c>
      <c r="M58" s="2">
        <v>322</v>
      </c>
      <c r="N58" s="2">
        <v>5896</v>
      </c>
      <c r="O58" s="2">
        <v>16</v>
      </c>
      <c r="T58" s="2"/>
    </row>
    <row r="59" spans="1:20" x14ac:dyDescent="0.25">
      <c r="A59" s="3">
        <v>1964</v>
      </c>
      <c r="B59" s="2">
        <f t="shared" si="6"/>
        <v>17609</v>
      </c>
      <c r="I59" s="2">
        <v>3500</v>
      </c>
      <c r="J59" s="2">
        <v>1098</v>
      </c>
      <c r="K59" s="2">
        <v>2811</v>
      </c>
      <c r="L59" s="2">
        <v>2142</v>
      </c>
      <c r="M59" s="2">
        <v>552</v>
      </c>
      <c r="N59" s="2">
        <v>7487</v>
      </c>
      <c r="O59" s="2">
        <v>19</v>
      </c>
      <c r="T59" s="2"/>
    </row>
    <row r="60" spans="1:20" x14ac:dyDescent="0.25">
      <c r="A60" s="3">
        <v>1965</v>
      </c>
      <c r="B60" s="2">
        <f t="shared" si="6"/>
        <v>20858</v>
      </c>
      <c r="I60" s="2">
        <v>3851</v>
      </c>
      <c r="J60" s="2">
        <v>1468</v>
      </c>
      <c r="K60" s="2">
        <v>2951</v>
      </c>
      <c r="L60" s="2">
        <v>2711</v>
      </c>
      <c r="M60" s="2">
        <v>686</v>
      </c>
      <c r="N60" s="2">
        <v>9172</v>
      </c>
      <c r="O60" s="2">
        <v>19</v>
      </c>
      <c r="T60" s="2"/>
    </row>
    <row r="61" spans="1:20" x14ac:dyDescent="0.25">
      <c r="A61" s="3">
        <v>1966</v>
      </c>
      <c r="B61" s="2">
        <f t="shared" si="6"/>
        <v>23684</v>
      </c>
      <c r="I61" s="2">
        <v>4937</v>
      </c>
      <c r="J61" s="2">
        <v>1814</v>
      </c>
      <c r="K61" s="2">
        <v>3347</v>
      </c>
      <c r="L61" s="2">
        <v>3328</v>
      </c>
      <c r="M61" s="2">
        <v>807</v>
      </c>
      <c r="N61" s="2">
        <v>9431</v>
      </c>
      <c r="O61" s="2">
        <v>20</v>
      </c>
      <c r="T61" s="2"/>
    </row>
    <row r="62" spans="1:20" x14ac:dyDescent="0.25">
      <c r="A62" s="3">
        <v>1967</v>
      </c>
      <c r="B62" s="2">
        <f t="shared" si="6"/>
        <v>26494</v>
      </c>
      <c r="I62" s="2">
        <v>5577</v>
      </c>
      <c r="J62" s="2">
        <v>2221</v>
      </c>
      <c r="K62" s="2">
        <v>3652</v>
      </c>
      <c r="L62" s="2">
        <v>4082</v>
      </c>
      <c r="M62" s="2">
        <v>894</v>
      </c>
      <c r="N62" s="2">
        <v>10041</v>
      </c>
      <c r="O62" s="2">
        <v>27</v>
      </c>
      <c r="T62" s="2"/>
    </row>
    <row r="63" spans="1:20" x14ac:dyDescent="0.25">
      <c r="A63" s="3">
        <v>1968</v>
      </c>
      <c r="B63" s="2">
        <f t="shared" si="6"/>
        <v>29102</v>
      </c>
      <c r="I63" s="2">
        <v>5938</v>
      </c>
      <c r="J63" s="2">
        <v>2636</v>
      </c>
      <c r="K63" s="2">
        <v>3747</v>
      </c>
      <c r="L63" s="2">
        <v>4804</v>
      </c>
      <c r="M63" s="2">
        <v>970</v>
      </c>
      <c r="N63" s="2">
        <v>10980</v>
      </c>
      <c r="O63" s="2">
        <v>27</v>
      </c>
      <c r="T63" s="2"/>
    </row>
    <row r="64" spans="1:20" x14ac:dyDescent="0.25">
      <c r="A64" s="3">
        <v>1969</v>
      </c>
      <c r="B64" s="2">
        <f t="shared" si="6"/>
        <v>34640</v>
      </c>
      <c r="I64" s="2">
        <v>6738</v>
      </c>
      <c r="J64" s="2">
        <v>3174</v>
      </c>
      <c r="K64" s="2">
        <v>4367</v>
      </c>
      <c r="L64" s="2">
        <v>5653</v>
      </c>
      <c r="M64" s="2">
        <v>1099</v>
      </c>
      <c r="N64" s="2">
        <v>13579</v>
      </c>
      <c r="O64" s="2">
        <v>30</v>
      </c>
      <c r="T64" s="2"/>
    </row>
    <row r="65" spans="1:20" x14ac:dyDescent="0.25">
      <c r="A65" s="3">
        <v>1970</v>
      </c>
      <c r="B65" s="2">
        <f t="shared" si="6"/>
        <v>38504</v>
      </c>
      <c r="I65" s="2">
        <v>7321</v>
      </c>
      <c r="J65" s="2">
        <v>3848</v>
      </c>
      <c r="K65" s="2">
        <v>4700</v>
      </c>
      <c r="L65" s="2">
        <v>6520</v>
      </c>
      <c r="M65" s="2">
        <v>1222</v>
      </c>
      <c r="N65" s="2">
        <v>14863</v>
      </c>
      <c r="O65" s="2">
        <v>30</v>
      </c>
      <c r="T65" s="2"/>
    </row>
    <row r="66" spans="1:20" x14ac:dyDescent="0.25">
      <c r="A66" s="3">
        <v>1971</v>
      </c>
      <c r="B66" s="2">
        <f t="shared" si="6"/>
        <v>43654</v>
      </c>
      <c r="I66" s="2">
        <v>8218</v>
      </c>
      <c r="J66" s="2">
        <v>4818</v>
      </c>
      <c r="K66" s="2">
        <v>5352</v>
      </c>
      <c r="L66" s="2">
        <v>7637</v>
      </c>
      <c r="M66" s="2">
        <v>1441</v>
      </c>
      <c r="N66" s="2">
        <v>16155</v>
      </c>
      <c r="O66" s="2">
        <v>33</v>
      </c>
      <c r="T66" s="2"/>
    </row>
    <row r="67" spans="1:20" x14ac:dyDescent="0.25">
      <c r="A67" s="3">
        <v>1972</v>
      </c>
      <c r="B67" s="2">
        <f>SUM(I67:O67)</f>
        <v>47567</v>
      </c>
      <c r="I67" s="2">
        <v>9073</v>
      </c>
      <c r="J67" s="2">
        <v>5527</v>
      </c>
      <c r="K67" s="2">
        <v>6031</v>
      </c>
      <c r="L67" s="2">
        <v>8572</v>
      </c>
      <c r="M67" s="2">
        <v>1727</v>
      </c>
      <c r="N67" s="2">
        <v>16604</v>
      </c>
      <c r="O67" s="2">
        <v>33</v>
      </c>
      <c r="T67" s="2"/>
    </row>
    <row r="68" spans="1:20" x14ac:dyDescent="0.25">
      <c r="A68" s="3">
        <v>1973</v>
      </c>
      <c r="B68" s="2">
        <f t="shared" si="6"/>
        <v>52888</v>
      </c>
      <c r="I68" s="2">
        <v>10251</v>
      </c>
      <c r="J68" s="2">
        <v>6492</v>
      </c>
      <c r="K68" s="2">
        <v>7306</v>
      </c>
      <c r="L68" s="2">
        <v>9316</v>
      </c>
      <c r="M68" s="2">
        <v>2280</v>
      </c>
      <c r="N68" s="2">
        <v>17210</v>
      </c>
      <c r="O68" s="2">
        <v>33</v>
      </c>
      <c r="T68" s="2"/>
    </row>
    <row r="69" spans="1:20" x14ac:dyDescent="0.25">
      <c r="A69" s="3">
        <v>1974</v>
      </c>
      <c r="B69" s="2">
        <f t="shared" si="6"/>
        <v>59587</v>
      </c>
      <c r="I69" s="2">
        <v>11906</v>
      </c>
      <c r="J69" s="2">
        <v>7615</v>
      </c>
      <c r="K69" s="2">
        <v>9820</v>
      </c>
      <c r="L69" s="2">
        <v>9124</v>
      </c>
      <c r="M69" s="2">
        <v>3200</v>
      </c>
      <c r="N69" s="2">
        <v>17889</v>
      </c>
      <c r="O69" s="2">
        <v>33</v>
      </c>
      <c r="T69" s="2"/>
    </row>
    <row r="70" spans="1:20" x14ac:dyDescent="0.25">
      <c r="A70" s="3">
        <v>1975</v>
      </c>
      <c r="B70" s="2">
        <f t="shared" si="6"/>
        <v>64591</v>
      </c>
      <c r="I70" s="2">
        <v>13239</v>
      </c>
      <c r="J70" s="2">
        <v>8354</v>
      </c>
      <c r="K70" s="2">
        <v>12182</v>
      </c>
      <c r="L70" s="2">
        <v>8799</v>
      </c>
      <c r="M70" s="2">
        <v>3893</v>
      </c>
      <c r="N70" s="2">
        <v>18091</v>
      </c>
      <c r="O70" s="2">
        <v>33</v>
      </c>
      <c r="T70" s="2"/>
    </row>
    <row r="71" spans="1:20" x14ac:dyDescent="0.25">
      <c r="A71" s="3">
        <v>1976</v>
      </c>
      <c r="B71" s="2">
        <f t="shared" si="6"/>
        <v>71163</v>
      </c>
      <c r="I71" s="2">
        <v>15483</v>
      </c>
      <c r="J71" s="2">
        <v>9138</v>
      </c>
      <c r="K71" s="2">
        <v>15138</v>
      </c>
      <c r="L71" s="2">
        <v>8610</v>
      </c>
      <c r="M71" s="2">
        <v>4305</v>
      </c>
      <c r="N71" s="2">
        <v>18448</v>
      </c>
      <c r="O71" s="2">
        <v>41</v>
      </c>
      <c r="T71" s="2"/>
    </row>
    <row r="72" spans="1:20" x14ac:dyDescent="0.25">
      <c r="A72" s="3">
        <v>1977</v>
      </c>
      <c r="B72" s="2">
        <f t="shared" si="6"/>
        <v>79652</v>
      </c>
      <c r="I72" s="2">
        <v>18238</v>
      </c>
      <c r="J72" s="2">
        <v>10209</v>
      </c>
      <c r="K72" s="2">
        <v>18793</v>
      </c>
      <c r="L72" s="2">
        <v>8523</v>
      </c>
      <c r="M72" s="2">
        <v>4902</v>
      </c>
      <c r="N72" s="2">
        <v>18946</v>
      </c>
      <c r="O72" s="2">
        <v>41</v>
      </c>
      <c r="T72" s="2"/>
    </row>
    <row r="73" spans="1:20" x14ac:dyDescent="0.25">
      <c r="A73" s="3">
        <v>1978</v>
      </c>
      <c r="B73" s="2">
        <f t="shared" si="6"/>
        <v>86040</v>
      </c>
      <c r="I73" s="2">
        <v>30184</v>
      </c>
      <c r="J73" s="2">
        <v>5274</v>
      </c>
      <c r="K73" s="2">
        <v>26062</v>
      </c>
      <c r="L73" s="2">
        <v>0</v>
      </c>
      <c r="M73" s="2">
        <v>5168</v>
      </c>
      <c r="N73" s="2">
        <v>19308</v>
      </c>
      <c r="O73" s="2">
        <v>44</v>
      </c>
      <c r="T73" s="2"/>
    </row>
    <row r="74" spans="1:20" x14ac:dyDescent="0.25">
      <c r="A74" s="3">
        <v>1979</v>
      </c>
      <c r="B74" s="2">
        <f t="shared" si="6"/>
        <v>93455</v>
      </c>
      <c r="I74" s="2">
        <v>33454</v>
      </c>
      <c r="J74" s="2">
        <v>6077</v>
      </c>
      <c r="K74" s="2">
        <v>28607</v>
      </c>
      <c r="L74" s="2">
        <v>0</v>
      </c>
      <c r="M74" s="2">
        <v>5528</v>
      </c>
      <c r="N74" s="2">
        <v>19737</v>
      </c>
      <c r="O74" s="2">
        <v>52</v>
      </c>
      <c r="T74" s="2"/>
    </row>
    <row r="75" spans="1:20" x14ac:dyDescent="0.25">
      <c r="A75" s="3">
        <v>1980</v>
      </c>
      <c r="B75" s="2">
        <f t="shared" si="6"/>
        <v>98936</v>
      </c>
      <c r="I75" s="2">
        <v>35882</v>
      </c>
      <c r="J75" s="2">
        <v>6714</v>
      </c>
      <c r="K75" s="2">
        <v>30501</v>
      </c>
      <c r="L75" s="2">
        <v>0</v>
      </c>
      <c r="M75" s="2">
        <v>5822</v>
      </c>
      <c r="N75" s="2">
        <v>19962</v>
      </c>
      <c r="O75" s="2">
        <v>55</v>
      </c>
      <c r="T75" s="2"/>
    </row>
    <row r="76" spans="1:20" x14ac:dyDescent="0.25">
      <c r="A76" s="3">
        <v>1981</v>
      </c>
      <c r="B76" s="2">
        <f t="shared" si="6"/>
        <v>110787</v>
      </c>
      <c r="I76" s="2">
        <v>42786</v>
      </c>
      <c r="J76" s="2">
        <v>7247</v>
      </c>
      <c r="K76" s="2">
        <v>34034</v>
      </c>
      <c r="L76" s="2">
        <v>0</v>
      </c>
      <c r="M76" s="2">
        <v>6219</v>
      </c>
      <c r="N76" s="2">
        <v>20442</v>
      </c>
      <c r="O76" s="2">
        <v>59</v>
      </c>
      <c r="T76" s="2"/>
    </row>
    <row r="77" spans="1:20" x14ac:dyDescent="0.25">
      <c r="A77" s="3">
        <v>1982</v>
      </c>
      <c r="B77" s="2">
        <f t="shared" si="6"/>
        <v>117023</v>
      </c>
      <c r="I77" s="2">
        <v>45356</v>
      </c>
      <c r="J77" s="2">
        <v>7663</v>
      </c>
      <c r="K77" s="2">
        <v>36580</v>
      </c>
      <c r="L77" s="2">
        <v>0</v>
      </c>
      <c r="M77" s="2">
        <v>6511</v>
      </c>
      <c r="N77" s="2">
        <v>20854</v>
      </c>
      <c r="O77" s="2">
        <v>59</v>
      </c>
      <c r="T77" s="2"/>
    </row>
    <row r="78" spans="1:20" x14ac:dyDescent="0.25">
      <c r="A78" s="3">
        <v>1983</v>
      </c>
      <c r="B78" s="2">
        <f t="shared" si="6"/>
        <v>123377</v>
      </c>
      <c r="I78" s="2">
        <v>47943</v>
      </c>
      <c r="J78" s="2">
        <v>8011</v>
      </c>
      <c r="K78" s="2">
        <v>39137</v>
      </c>
      <c r="L78" s="2">
        <v>0</v>
      </c>
      <c r="M78" s="2">
        <v>6912</v>
      </c>
      <c r="N78" s="2">
        <v>21315</v>
      </c>
      <c r="O78" s="2">
        <v>59</v>
      </c>
      <c r="T78" s="2"/>
    </row>
    <row r="79" spans="1:20" x14ac:dyDescent="0.25">
      <c r="A79" s="3">
        <v>1984</v>
      </c>
      <c r="B79" s="2">
        <f>SUM(I79:O79)</f>
        <v>128476</v>
      </c>
      <c r="I79" s="2">
        <v>50083</v>
      </c>
      <c r="J79" s="2">
        <v>8260</v>
      </c>
      <c r="K79" s="2">
        <v>41135</v>
      </c>
      <c r="L79" s="2">
        <v>0</v>
      </c>
      <c r="M79" s="2">
        <v>7232</v>
      </c>
      <c r="N79" s="2">
        <v>21709</v>
      </c>
      <c r="O79" s="2">
        <v>57</v>
      </c>
      <c r="T79" s="2"/>
    </row>
    <row r="80" spans="1:20" x14ac:dyDescent="0.25">
      <c r="A80" s="3">
        <v>1985</v>
      </c>
      <c r="B80" s="2">
        <f t="shared" si="6"/>
        <v>126242</v>
      </c>
      <c r="I80" s="2">
        <v>43438</v>
      </c>
      <c r="J80" s="2">
        <v>8155</v>
      </c>
      <c r="K80" s="2">
        <v>44568</v>
      </c>
      <c r="L80" s="2">
        <v>0</v>
      </c>
      <c r="M80" s="2">
        <v>7631</v>
      </c>
      <c r="N80" s="2">
        <v>22396</v>
      </c>
      <c r="O80" s="2">
        <v>54</v>
      </c>
      <c r="T80" s="2"/>
    </row>
    <row r="81" spans="1:20" x14ac:dyDescent="0.25">
      <c r="A81" s="3">
        <v>1986</v>
      </c>
      <c r="B81" s="2">
        <f t="shared" si="6"/>
        <v>130676</v>
      </c>
      <c r="I81" s="2">
        <v>45625</v>
      </c>
      <c r="J81" s="2">
        <v>8209</v>
      </c>
      <c r="K81" s="2">
        <v>45863</v>
      </c>
      <c r="L81" s="2">
        <v>0</v>
      </c>
      <c r="M81" s="2">
        <v>7977</v>
      </c>
      <c r="N81" s="2">
        <v>22940</v>
      </c>
      <c r="O81" s="2">
        <v>62</v>
      </c>
      <c r="T81" s="2"/>
    </row>
    <row r="82" spans="1:20" x14ac:dyDescent="0.25">
      <c r="A82" s="3">
        <v>1987</v>
      </c>
      <c r="B82" s="2">
        <f t="shared" si="6"/>
        <v>134454</v>
      </c>
      <c r="I82" s="2">
        <v>47273</v>
      </c>
      <c r="J82" s="2">
        <v>8316</v>
      </c>
      <c r="K82" s="2">
        <v>46919</v>
      </c>
      <c r="L82" s="2">
        <v>0</v>
      </c>
      <c r="M82" s="2">
        <v>8319</v>
      </c>
      <c r="N82" s="2">
        <v>23565</v>
      </c>
      <c r="O82" s="2">
        <v>62</v>
      </c>
      <c r="T82" s="2"/>
    </row>
    <row r="83" spans="1:20" x14ac:dyDescent="0.25">
      <c r="A83" s="3">
        <v>1988</v>
      </c>
      <c r="B83" s="2">
        <f t="shared" si="6"/>
        <v>136075</v>
      </c>
      <c r="I83" s="2">
        <v>47863</v>
      </c>
      <c r="J83" s="2">
        <v>8423</v>
      </c>
      <c r="K83" s="2">
        <v>47212</v>
      </c>
      <c r="L83" s="2">
        <v>0</v>
      </c>
      <c r="M83" s="2">
        <v>8593</v>
      </c>
      <c r="N83" s="2">
        <v>23916</v>
      </c>
      <c r="O83" s="2">
        <v>68</v>
      </c>
      <c r="T83" s="2"/>
    </row>
    <row r="84" spans="1:20" x14ac:dyDescent="0.25">
      <c r="A84" s="3">
        <v>1989</v>
      </c>
      <c r="B84" s="2">
        <f t="shared" si="6"/>
        <v>69373</v>
      </c>
      <c r="I84" s="2">
        <v>26037</v>
      </c>
      <c r="J84" s="2">
        <v>5229</v>
      </c>
      <c r="K84" s="2">
        <v>27050</v>
      </c>
      <c r="L84" s="2">
        <v>0</v>
      </c>
      <c r="M84" s="2">
        <v>5174</v>
      </c>
      <c r="N84" s="2">
        <v>5810</v>
      </c>
      <c r="O84" s="2">
        <v>73</v>
      </c>
      <c r="T84" s="2"/>
    </row>
    <row r="85" spans="1:20" x14ac:dyDescent="0.25">
      <c r="A85" s="3">
        <v>1990</v>
      </c>
      <c r="B85" s="2">
        <f t="shared" si="6"/>
        <v>74678</v>
      </c>
      <c r="I85" s="2">
        <v>27883</v>
      </c>
      <c r="J85" s="2">
        <v>5558</v>
      </c>
      <c r="K85" s="2">
        <v>29307</v>
      </c>
      <c r="L85" s="2">
        <v>0</v>
      </c>
      <c r="M85" s="2">
        <v>5323</v>
      </c>
      <c r="N85" s="2">
        <v>6528</v>
      </c>
      <c r="O85" s="2">
        <v>79</v>
      </c>
      <c r="R85" s="2">
        <v>202353</v>
      </c>
      <c r="T85" s="2"/>
    </row>
    <row r="86" spans="1:20" x14ac:dyDescent="0.25">
      <c r="A86" s="3">
        <v>1991</v>
      </c>
      <c r="B86" s="2">
        <f t="shared" si="6"/>
        <v>78416</v>
      </c>
      <c r="I86" s="2">
        <v>29265</v>
      </c>
      <c r="J86" s="2">
        <v>5831</v>
      </c>
      <c r="K86" s="2">
        <v>30314</v>
      </c>
      <c r="L86" s="2">
        <v>0</v>
      </c>
      <c r="M86" s="2">
        <v>5448</v>
      </c>
      <c r="N86" s="2">
        <v>7474</v>
      </c>
      <c r="O86" s="2">
        <v>84</v>
      </c>
      <c r="R86" s="2">
        <v>201755</v>
      </c>
      <c r="S86" s="2">
        <v>58</v>
      </c>
      <c r="T86" s="2"/>
    </row>
    <row r="87" spans="1:20" x14ac:dyDescent="0.25">
      <c r="A87" s="3">
        <v>1992</v>
      </c>
      <c r="B87" s="2">
        <f t="shared" si="6"/>
        <v>82624</v>
      </c>
      <c r="I87" s="2">
        <v>30792</v>
      </c>
      <c r="J87" s="2">
        <v>6028</v>
      </c>
      <c r="K87" s="2">
        <v>31355</v>
      </c>
      <c r="L87" s="2">
        <v>0</v>
      </c>
      <c r="M87" s="2">
        <v>5537</v>
      </c>
      <c r="N87" s="2">
        <v>8822</v>
      </c>
      <c r="O87" s="2">
        <v>90</v>
      </c>
      <c r="R87" s="2">
        <v>188445</v>
      </c>
      <c r="S87" s="2">
        <v>194</v>
      </c>
      <c r="T87" s="2"/>
    </row>
    <row r="88" spans="1:20" x14ac:dyDescent="0.25">
      <c r="A88" s="3">
        <v>1993</v>
      </c>
      <c r="B88" s="2">
        <f t="shared" si="6"/>
        <v>86676</v>
      </c>
      <c r="I88" s="2">
        <v>32209</v>
      </c>
      <c r="J88" s="2">
        <v>6247</v>
      </c>
      <c r="K88" s="2">
        <v>32273</v>
      </c>
      <c r="L88" s="2">
        <v>0</v>
      </c>
      <c r="M88" s="2">
        <v>5611</v>
      </c>
      <c r="N88" s="2">
        <v>10245</v>
      </c>
      <c r="O88" s="2">
        <v>91</v>
      </c>
      <c r="R88" s="2">
        <v>175996</v>
      </c>
      <c r="S88" s="2">
        <v>1250</v>
      </c>
      <c r="T88" s="2"/>
    </row>
    <row r="89" spans="1:20" x14ac:dyDescent="0.25">
      <c r="A89" s="3">
        <v>1994</v>
      </c>
      <c r="B89" s="2">
        <f t="shared" si="6"/>
        <v>86863</v>
      </c>
      <c r="I89" s="2">
        <v>32348</v>
      </c>
      <c r="J89" s="2">
        <v>6153</v>
      </c>
      <c r="K89" s="2">
        <v>31702</v>
      </c>
      <c r="L89" s="2">
        <v>0</v>
      </c>
      <c r="M89" s="2">
        <v>5172</v>
      </c>
      <c r="N89" s="2">
        <v>11391</v>
      </c>
      <c r="O89" s="2">
        <v>97</v>
      </c>
      <c r="R89" s="2">
        <v>160302</v>
      </c>
      <c r="S89" s="2">
        <v>4424</v>
      </c>
      <c r="T89" s="2"/>
    </row>
    <row r="90" spans="1:20" x14ac:dyDescent="0.25">
      <c r="A90" s="3">
        <v>1995</v>
      </c>
      <c r="B90" s="2">
        <f t="shared" si="6"/>
        <v>91012</v>
      </c>
      <c r="I90" s="2">
        <v>33435</v>
      </c>
      <c r="J90" s="2">
        <v>6331</v>
      </c>
      <c r="K90" s="2">
        <v>32362</v>
      </c>
      <c r="L90" s="2">
        <v>1</v>
      </c>
      <c r="M90" s="2">
        <v>5514</v>
      </c>
      <c r="N90" s="2">
        <v>13262</v>
      </c>
      <c r="O90" s="2">
        <v>107</v>
      </c>
      <c r="R90" s="2">
        <v>150538</v>
      </c>
      <c r="T90" s="2"/>
    </row>
    <row r="91" spans="1:20" x14ac:dyDescent="0.25">
      <c r="A91" s="3">
        <v>1996</v>
      </c>
      <c r="B91" s="2">
        <f t="shared" si="6"/>
        <v>66522</v>
      </c>
      <c r="I91" s="2">
        <v>24138</v>
      </c>
      <c r="J91" s="2">
        <v>4386</v>
      </c>
      <c r="K91" s="2">
        <v>22368</v>
      </c>
      <c r="L91" s="2">
        <v>74</v>
      </c>
      <c r="M91" s="2">
        <v>3562</v>
      </c>
      <c r="N91" s="2">
        <v>11877</v>
      </c>
      <c r="O91" s="2">
        <v>117</v>
      </c>
      <c r="T91" s="2"/>
    </row>
    <row r="92" spans="1:20" x14ac:dyDescent="0.25">
      <c r="A92" s="3">
        <v>1997</v>
      </c>
      <c r="B92" s="2">
        <f t="shared" si="6"/>
        <v>68755</v>
      </c>
      <c r="I92" s="2">
        <v>24577</v>
      </c>
      <c r="J92" s="2">
        <v>4335</v>
      </c>
      <c r="K92" s="2">
        <v>22640</v>
      </c>
      <c r="L92" s="2">
        <v>163</v>
      </c>
      <c r="M92" s="2">
        <v>3722</v>
      </c>
      <c r="N92" s="2">
        <v>13318</v>
      </c>
      <c r="R92" s="2">
        <v>121031</v>
      </c>
      <c r="S92" s="2">
        <v>4424</v>
      </c>
      <c r="T92" s="2"/>
    </row>
    <row r="93" spans="1:20" x14ac:dyDescent="0.25">
      <c r="A93" s="3">
        <v>1998</v>
      </c>
      <c r="B93" s="2">
        <f t="shared" si="6"/>
        <v>75712</v>
      </c>
      <c r="I93" s="2">
        <v>25436</v>
      </c>
      <c r="J93" s="2">
        <v>4302</v>
      </c>
      <c r="K93" s="2">
        <v>23138</v>
      </c>
      <c r="L93" s="2">
        <v>201</v>
      </c>
      <c r="M93" s="2">
        <v>6656</v>
      </c>
      <c r="N93" s="2">
        <v>15979</v>
      </c>
      <c r="R93" s="2">
        <v>120100</v>
      </c>
      <c r="S93" s="2">
        <v>5713</v>
      </c>
      <c r="T93" s="2"/>
    </row>
    <row r="94" spans="1:20" x14ac:dyDescent="0.25">
      <c r="A94" s="3">
        <v>1999</v>
      </c>
      <c r="B94" s="2">
        <f t="shared" si="6"/>
        <v>77268</v>
      </c>
      <c r="I94" s="2">
        <v>23881</v>
      </c>
      <c r="J94" s="2">
        <v>3810</v>
      </c>
      <c r="K94" s="2">
        <v>21156</v>
      </c>
      <c r="L94" s="2">
        <v>205</v>
      </c>
      <c r="M94" s="2">
        <v>9500</v>
      </c>
      <c r="N94" s="2">
        <v>18716</v>
      </c>
      <c r="R94" s="2">
        <v>127041</v>
      </c>
      <c r="T94" s="2"/>
    </row>
    <row r="95" spans="1:20" x14ac:dyDescent="0.25">
      <c r="A95" s="3">
        <v>2000</v>
      </c>
      <c r="B95" s="2">
        <f t="shared" si="6"/>
        <v>82226</v>
      </c>
      <c r="I95" s="2">
        <v>24123</v>
      </c>
      <c r="J95" s="2">
        <v>4083</v>
      </c>
      <c r="K95" s="2">
        <v>21596</v>
      </c>
      <c r="L95" s="2">
        <v>207</v>
      </c>
      <c r="M95" s="2">
        <v>10489</v>
      </c>
      <c r="N95" s="2">
        <v>21728</v>
      </c>
      <c r="R95" s="2">
        <v>121031</v>
      </c>
      <c r="S95" s="2">
        <v>7639</v>
      </c>
      <c r="T95" s="2"/>
    </row>
    <row r="96" spans="1:20" x14ac:dyDescent="0.25">
      <c r="A96" s="3">
        <v>2001</v>
      </c>
      <c r="B96" s="2">
        <f t="shared" si="6"/>
        <v>85528</v>
      </c>
      <c r="I96" s="2">
        <v>24288</v>
      </c>
      <c r="J96" s="2">
        <v>4329</v>
      </c>
      <c r="K96" s="2">
        <v>21932</v>
      </c>
      <c r="L96" s="2">
        <v>154</v>
      </c>
      <c r="M96" s="2">
        <v>11646</v>
      </c>
      <c r="N96" s="2">
        <v>23179</v>
      </c>
      <c r="R96" s="2">
        <v>114660</v>
      </c>
      <c r="S96" s="2">
        <v>6980</v>
      </c>
      <c r="T96" s="2"/>
    </row>
    <row r="97" spans="1:20" x14ac:dyDescent="0.25">
      <c r="A97" s="3">
        <v>2002</v>
      </c>
      <c r="B97" s="2">
        <f t="shared" si="6"/>
        <v>89349</v>
      </c>
      <c r="I97" s="2">
        <v>24484</v>
      </c>
      <c r="J97" s="2">
        <v>4475</v>
      </c>
      <c r="K97" s="2">
        <v>22116</v>
      </c>
      <c r="L97" s="2">
        <v>83</v>
      </c>
      <c r="M97" s="2">
        <v>13904</v>
      </c>
      <c r="N97" s="2">
        <v>24287</v>
      </c>
      <c r="R97" s="2">
        <v>107380</v>
      </c>
      <c r="S97" s="2">
        <v>6970</v>
      </c>
      <c r="T97" s="2"/>
    </row>
    <row r="98" spans="1:20" x14ac:dyDescent="0.25">
      <c r="A98" s="3">
        <v>2003</v>
      </c>
      <c r="B98" s="2">
        <f t="shared" si="6"/>
        <v>90044</v>
      </c>
      <c r="I98" s="2">
        <v>24810</v>
      </c>
      <c r="J98" s="2">
        <v>4577</v>
      </c>
      <c r="K98" s="2">
        <v>22190</v>
      </c>
      <c r="L98" s="2">
        <v>59</v>
      </c>
      <c r="M98" s="2">
        <v>14156</v>
      </c>
      <c r="N98" s="2">
        <v>24252</v>
      </c>
      <c r="R98" s="2">
        <v>99850</v>
      </c>
      <c r="S98" s="2">
        <v>7313</v>
      </c>
      <c r="T98" s="2"/>
    </row>
    <row r="99" spans="1:20" x14ac:dyDescent="0.25">
      <c r="A99" s="3">
        <v>2004</v>
      </c>
      <c r="B99" s="2">
        <f t="shared" si="6"/>
        <v>86226</v>
      </c>
      <c r="I99" s="2">
        <v>23832</v>
      </c>
      <c r="J99" s="2">
        <v>4496</v>
      </c>
      <c r="K99" s="2">
        <v>20490</v>
      </c>
      <c r="L99" s="2">
        <v>65</v>
      </c>
      <c r="M99" s="2">
        <v>13865</v>
      </c>
      <c r="N99" s="2">
        <v>23478</v>
      </c>
      <c r="R99" s="2">
        <v>94254</v>
      </c>
      <c r="S99" s="2">
        <v>7390</v>
      </c>
      <c r="T99" s="2"/>
    </row>
    <row r="100" spans="1:20" x14ac:dyDescent="0.25">
      <c r="A100" s="3">
        <v>2005</v>
      </c>
      <c r="B100" s="2">
        <f t="shared" si="6"/>
        <v>88459</v>
      </c>
      <c r="I100" s="2">
        <v>24882</v>
      </c>
      <c r="J100" s="2">
        <v>4478</v>
      </c>
      <c r="K100" s="2">
        <v>21104</v>
      </c>
      <c r="L100" s="2">
        <v>69</v>
      </c>
      <c r="M100" s="2">
        <v>14348</v>
      </c>
      <c r="N100" s="2">
        <v>23578</v>
      </c>
      <c r="R100" s="2">
        <v>88524</v>
      </c>
      <c r="S100" s="2">
        <v>7960</v>
      </c>
      <c r="T100" s="2"/>
    </row>
    <row r="101" spans="1:20" x14ac:dyDescent="0.25">
      <c r="A101" s="3">
        <v>2006</v>
      </c>
      <c r="B101" s="2">
        <f t="shared" si="6"/>
        <v>92642</v>
      </c>
      <c r="I101" s="2">
        <v>26713</v>
      </c>
      <c r="J101" s="2">
        <v>4433</v>
      </c>
      <c r="K101" s="2">
        <v>21872</v>
      </c>
      <c r="L101" s="2">
        <v>58</v>
      </c>
      <c r="M101" s="2">
        <v>14628</v>
      </c>
      <c r="N101" s="2">
        <v>24938</v>
      </c>
      <c r="R101" s="2">
        <v>86090</v>
      </c>
      <c r="S101" s="2">
        <v>8889</v>
      </c>
      <c r="T101" s="2"/>
    </row>
    <row r="102" spans="1:20" x14ac:dyDescent="0.25">
      <c r="A102" s="3">
        <v>2007</v>
      </c>
      <c r="I102" s="2">
        <v>27960</v>
      </c>
      <c r="J102" s="2">
        <v>4399</v>
      </c>
      <c r="K102" s="2">
        <v>22473</v>
      </c>
      <c r="L102" s="2">
        <v>41</v>
      </c>
      <c r="M102" s="2">
        <v>14607</v>
      </c>
      <c r="N102" s="2">
        <v>30400</v>
      </c>
      <c r="R102" s="2">
        <v>83791</v>
      </c>
      <c r="S102" s="2">
        <v>9916</v>
      </c>
      <c r="T102" s="2"/>
    </row>
    <row r="103" spans="1:20" x14ac:dyDescent="0.25">
      <c r="A103" s="3">
        <v>2008</v>
      </c>
      <c r="I103" s="2">
        <v>28463</v>
      </c>
      <c r="J103" s="2">
        <v>4223</v>
      </c>
      <c r="K103" s="2">
        <v>22493</v>
      </c>
      <c r="L103" s="2">
        <v>36</v>
      </c>
      <c r="M103" s="2">
        <v>14795</v>
      </c>
      <c r="N103" s="2">
        <v>36033</v>
      </c>
      <c r="R103" s="2">
        <v>83670</v>
      </c>
      <c r="S103" s="2">
        <v>12777</v>
      </c>
      <c r="T103" s="2"/>
    </row>
    <row r="104" spans="1:20" x14ac:dyDescent="0.25">
      <c r="A104" s="3">
        <v>2009</v>
      </c>
      <c r="I104" s="2">
        <v>29890</v>
      </c>
      <c r="J104" s="2">
        <v>3998</v>
      </c>
      <c r="K104" s="2">
        <v>23307</v>
      </c>
      <c r="L104" s="2">
        <v>35</v>
      </c>
      <c r="M104" s="2">
        <v>16251</v>
      </c>
      <c r="N104" s="2">
        <v>42690</v>
      </c>
      <c r="R104" s="2">
        <v>84407</v>
      </c>
      <c r="S104" s="2">
        <v>13789</v>
      </c>
      <c r="T104" s="2"/>
    </row>
    <row r="105" spans="1:20" x14ac:dyDescent="0.25">
      <c r="A105" s="3">
        <v>2010</v>
      </c>
      <c r="I105" s="2">
        <v>30231</v>
      </c>
      <c r="J105" s="2">
        <v>3965</v>
      </c>
      <c r="K105" s="2">
        <v>23539</v>
      </c>
      <c r="L105" s="2">
        <v>31</v>
      </c>
      <c r="M105" s="2">
        <v>17002</v>
      </c>
      <c r="N105" s="2">
        <v>45283</v>
      </c>
      <c r="R105" s="2">
        <v>85013</v>
      </c>
      <c r="S105" s="2">
        <v>17558</v>
      </c>
      <c r="T105" s="2"/>
    </row>
    <row r="106" spans="1:20" x14ac:dyDescent="0.25">
      <c r="A106" s="3">
        <v>2011</v>
      </c>
      <c r="I106" s="2">
        <v>30439</v>
      </c>
      <c r="J106" s="2">
        <v>3960</v>
      </c>
      <c r="K106" s="2">
        <v>24068</v>
      </c>
      <c r="L106" s="2">
        <v>29</v>
      </c>
      <c r="M106" s="2">
        <v>17520</v>
      </c>
      <c r="N106" s="2">
        <v>49054</v>
      </c>
      <c r="R106" s="2">
        <v>87577</v>
      </c>
      <c r="S106" s="2">
        <v>19550</v>
      </c>
      <c r="T106" s="2"/>
    </row>
    <row r="107" spans="1:20" x14ac:dyDescent="0.25">
      <c r="A107" s="3">
        <v>2012</v>
      </c>
      <c r="I107" s="2">
        <v>30903</v>
      </c>
      <c r="J107" s="2">
        <v>4029</v>
      </c>
      <c r="K107" s="2">
        <v>24583</v>
      </c>
      <c r="L107" s="2">
        <v>26</v>
      </c>
      <c r="M107" s="2">
        <v>17813</v>
      </c>
      <c r="N107" s="2">
        <v>49624</v>
      </c>
      <c r="R107" s="2">
        <v>89114</v>
      </c>
      <c r="S107" s="2">
        <v>21327</v>
      </c>
      <c r="T107" s="2"/>
    </row>
    <row r="108" spans="1:20" x14ac:dyDescent="0.25">
      <c r="A108" s="18">
        <v>2013</v>
      </c>
      <c r="B108" s="16"/>
      <c r="C108" s="16"/>
      <c r="D108" s="16"/>
      <c r="E108" s="16"/>
      <c r="F108" s="16"/>
      <c r="G108" s="16"/>
      <c r="H108" s="16"/>
      <c r="I108" s="16">
        <v>30382</v>
      </c>
      <c r="J108" s="16">
        <v>3910</v>
      </c>
      <c r="K108" s="16">
        <v>24039</v>
      </c>
      <c r="L108" s="16">
        <v>26</v>
      </c>
      <c r="M108" s="16">
        <v>17638</v>
      </c>
      <c r="N108" s="16">
        <v>48682</v>
      </c>
      <c r="O108" s="16"/>
      <c r="P108" s="16"/>
      <c r="Q108" s="16"/>
      <c r="R108" s="16">
        <v>90342</v>
      </c>
      <c r="S108" s="16">
        <v>41578</v>
      </c>
      <c r="T108" s="2"/>
    </row>
    <row r="109" spans="1:20" x14ac:dyDescent="0.25">
      <c r="B109" s="1" t="s">
        <v>42</v>
      </c>
    </row>
    <row r="110" spans="1:20" x14ac:dyDescent="0.25">
      <c r="A110" s="2"/>
      <c r="B110" s="4" t="s">
        <v>43</v>
      </c>
      <c r="T110" s="2"/>
    </row>
    <row r="111" spans="1:20" x14ac:dyDescent="0.25">
      <c r="A111" s="2"/>
      <c r="B111" s="19" t="s">
        <v>39</v>
      </c>
      <c r="T111" s="2"/>
    </row>
    <row r="112" spans="1:20" x14ac:dyDescent="0.25">
      <c r="A112" s="2"/>
      <c r="B112" s="19" t="s">
        <v>40</v>
      </c>
      <c r="T112" s="2"/>
    </row>
    <row r="113" spans="1:2" x14ac:dyDescent="0.25">
      <c r="A113" s="2"/>
      <c r="B113" s="19" t="s">
        <v>41</v>
      </c>
    </row>
  </sheetData>
  <mergeCells count="14">
    <mergeCell ref="A2:A5"/>
    <mergeCell ref="B2:D2"/>
    <mergeCell ref="E2:F2"/>
    <mergeCell ref="G2:H2"/>
    <mergeCell ref="I2:I3"/>
    <mergeCell ref="B5:S5"/>
    <mergeCell ref="B38:S38"/>
    <mergeCell ref="K2:K3"/>
    <mergeCell ref="L2:L3"/>
    <mergeCell ref="M2:M3"/>
    <mergeCell ref="N2:N3"/>
    <mergeCell ref="O2:O3"/>
    <mergeCell ref="P2:S2"/>
    <mergeCell ref="J2:J3"/>
  </mergeCells>
  <phoneticPr fontId="1" type="noConversion"/>
  <pageMargins left="0.75" right="0.75" top="1" bottom="1" header="0.5" footer="0.5"/>
  <pageSetup paperSize="9" scale="5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해기사면허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2018-02-27T05:50:24Z</dcterms:created>
  <dcterms:modified xsi:type="dcterms:W3CDTF">2018-02-27T06:09:24Z</dcterms:modified>
</cp:coreProperties>
</file>